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★1-3国保【賦課】\ホームページ\"/>
    </mc:Choice>
  </mc:AlternateContent>
  <bookViews>
    <workbookView xWindow="0" yWindow="0" windowWidth="19560" windowHeight="7370"/>
  </bookViews>
  <sheets>
    <sheet name="国保税税額試算表" sheetId="5" r:id="rId1"/>
  </sheets>
  <definedNames>
    <definedName name="_xlnm.Print_Area" localSheetId="0">国保税税額試算表!$A$1:$I$53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E24" i="5"/>
  <c r="F19" i="5"/>
  <c r="E29" i="5"/>
  <c r="H24" i="5" l="1"/>
  <c r="H29" i="5"/>
  <c r="E19" i="5"/>
  <c r="H19" i="5" s="1"/>
  <c r="J13" i="5"/>
  <c r="H13" i="5"/>
  <c r="F13" i="5"/>
  <c r="J12" i="5"/>
  <c r="H12" i="5"/>
  <c r="F12" i="5"/>
  <c r="J11" i="5"/>
  <c r="H11" i="5"/>
  <c r="F11" i="5"/>
  <c r="J10" i="5"/>
  <c r="H10" i="5"/>
  <c r="F10" i="5"/>
  <c r="J9" i="5"/>
  <c r="F9" i="5"/>
  <c r="H9" i="5" s="1"/>
  <c r="J8" i="5"/>
  <c r="F8" i="5"/>
  <c r="H8" i="5" s="1"/>
  <c r="G14" i="5" l="1"/>
  <c r="I14" i="5"/>
  <c r="H23" i="5" l="1"/>
  <c r="I25" i="5" s="1"/>
  <c r="H18" i="5"/>
  <c r="J20" i="5" s="1"/>
  <c r="H28" i="5"/>
  <c r="I30" i="5" s="1"/>
  <c r="J25" i="5" l="1"/>
  <c r="I20" i="5"/>
  <c r="H32" i="5" s="1"/>
  <c r="I33" i="5" s="1"/>
  <c r="J30" i="5"/>
</calcChain>
</file>

<file path=xl/sharedStrings.xml><?xml version="1.0" encoding="utf-8"?>
<sst xmlns="http://schemas.openxmlformats.org/spreadsheetml/2006/main" count="63" uniqueCount="57">
  <si>
    <t>被保険者</t>
    <rPh sb="0" eb="4">
      <t>ヒホケンシャ</t>
    </rPh>
    <phoneticPr fontId="3"/>
  </si>
  <si>
    <t>4月1日現在
の年齢</t>
    <rPh sb="1" eb="2">
      <t>ガツ</t>
    </rPh>
    <rPh sb="3" eb="4">
      <t>ニチ</t>
    </rPh>
    <rPh sb="4" eb="6">
      <t>ゲンザイ</t>
    </rPh>
    <rPh sb="8" eb="10">
      <t>ネンレイ</t>
    </rPh>
    <phoneticPr fontId="3"/>
  </si>
  <si>
    <t>所得割基礎額
（前年の総所得－43万円）</t>
    <rPh sb="0" eb="2">
      <t>ショトク</t>
    </rPh>
    <rPh sb="2" eb="3">
      <t>ワリ</t>
    </rPh>
    <rPh sb="3" eb="5">
      <t>キソ</t>
    </rPh>
    <rPh sb="5" eb="6">
      <t>ガク</t>
    </rPh>
    <rPh sb="8" eb="10">
      <t>ゼンネン</t>
    </rPh>
    <rPh sb="11" eb="14">
      <t>ソウショトク</t>
    </rPh>
    <rPh sb="17" eb="19">
      <t>マンエン</t>
    </rPh>
    <phoneticPr fontId="3"/>
  </si>
  <si>
    <t>40歳以上65歳未満の方の
所得割基礎額</t>
    <rPh sb="2" eb="5">
      <t>サイイジョウ</t>
    </rPh>
    <rPh sb="7" eb="10">
      <t>サイミマン</t>
    </rPh>
    <rPh sb="11" eb="12">
      <t>カタ</t>
    </rPh>
    <rPh sb="14" eb="16">
      <t>ショトク</t>
    </rPh>
    <rPh sb="16" eb="17">
      <t>ワリ</t>
    </rPh>
    <rPh sb="17" eb="19">
      <t>キソ</t>
    </rPh>
    <rPh sb="19" eb="20">
      <t>ガク</t>
    </rPh>
    <phoneticPr fontId="3"/>
  </si>
  <si>
    <t>（Ａ）</t>
    <phoneticPr fontId="3"/>
  </si>
  <si>
    <t>（Ｂ）</t>
    <phoneticPr fontId="3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</si>
  <si>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3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</si>
  <si>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3"/>
  </si>
  <si>
    <t>1人目</t>
    <rPh sb="1" eb="2">
      <t>ニン</t>
    </rPh>
    <rPh sb="2" eb="3">
      <t>メ</t>
    </rPh>
    <phoneticPr fontId="3"/>
  </si>
  <si>
    <t>2人目</t>
    <rPh sb="1" eb="2">
      <t>ニン</t>
    </rPh>
    <rPh sb="2" eb="3">
      <t>メ</t>
    </rPh>
    <phoneticPr fontId="3"/>
  </si>
  <si>
    <t>3人目</t>
    <rPh sb="1" eb="2">
      <t>ニン</t>
    </rPh>
    <rPh sb="2" eb="3">
      <t>メ</t>
    </rPh>
    <phoneticPr fontId="3"/>
  </si>
  <si>
    <t>4人目</t>
    <rPh sb="1" eb="2">
      <t>ニン</t>
    </rPh>
    <rPh sb="2" eb="3">
      <t>メ</t>
    </rPh>
    <phoneticPr fontId="3"/>
  </si>
  <si>
    <t>5人目</t>
    <rPh sb="1" eb="2">
      <t>ニン</t>
    </rPh>
    <rPh sb="2" eb="3">
      <t>メ</t>
    </rPh>
    <phoneticPr fontId="3"/>
  </si>
  <si>
    <t>6人目</t>
    <rPh sb="1" eb="2">
      <t>ニン</t>
    </rPh>
    <rPh sb="2" eb="3">
      <t>メ</t>
    </rPh>
    <phoneticPr fontId="3"/>
  </si>
  <si>
    <t>被保険者全員</t>
    <rPh sb="0" eb="4">
      <t>ヒホケンシャ</t>
    </rPh>
    <rPh sb="4" eb="6">
      <t>ゼンイン</t>
    </rPh>
    <phoneticPr fontId="3"/>
  </si>
  <si>
    <t>40歳以上65歳未満の方</t>
    <rPh sb="2" eb="5">
      <t>サイイジョウ</t>
    </rPh>
    <rPh sb="7" eb="8">
      <t>サイ</t>
    </rPh>
    <rPh sb="8" eb="10">
      <t>ミマン</t>
    </rPh>
    <rPh sb="11" eb="12">
      <t>カタ</t>
    </rPh>
    <phoneticPr fontId="3"/>
  </si>
  <si>
    <t>32,000円×人数</t>
    <rPh sb="5" eb="6">
      <t>エン</t>
    </rPh>
    <rPh sb="7" eb="9">
      <t>ニンズウ</t>
    </rPh>
    <phoneticPr fontId="3"/>
  </si>
  <si>
    <t>14,000円×人数</t>
    <rPh sb="5" eb="6">
      <t>エン</t>
    </rPh>
    <rPh sb="7" eb="9">
      <t>ニンズウ</t>
    </rPh>
    <phoneticPr fontId="3"/>
  </si>
  <si>
    <t>16,000円×人数</t>
    <rPh sb="5" eb="6">
      <t>エン</t>
    </rPh>
    <rPh sb="7" eb="9">
      <t>ニンズウ</t>
    </rPh>
    <phoneticPr fontId="3"/>
  </si>
  <si>
    <t>所得割額</t>
    <rPh sb="0" eb="2">
      <t>ショトク</t>
    </rPh>
    <rPh sb="2" eb="3">
      <t>ワリ</t>
    </rPh>
    <rPh sb="3" eb="4">
      <t>ガク</t>
    </rPh>
    <phoneticPr fontId="3"/>
  </si>
  <si>
    <t>均等割額</t>
    <rPh sb="0" eb="3">
      <t>キントウワリ</t>
    </rPh>
    <rPh sb="3" eb="4">
      <t>ガク</t>
    </rPh>
    <phoneticPr fontId="3"/>
  </si>
  <si>
    <t>（Ｃ）</t>
    <phoneticPr fontId="3"/>
  </si>
  <si>
    <t>（Ｄ）</t>
    <phoneticPr fontId="3"/>
  </si>
  <si>
    <t xml:space="preserve">世帯の所得合計 </t>
    <rPh sb="0" eb="2">
      <t>セタイ</t>
    </rPh>
    <rPh sb="3" eb="5">
      <t>ショトク</t>
    </rPh>
    <rPh sb="5" eb="7">
      <t>ゴウケイ</t>
    </rPh>
    <phoneticPr fontId="3"/>
  </si>
  <si>
    <t>18歳以下の被保険者に係る均等割額の減額</t>
    <rPh sb="2" eb="5">
      <t>サイイカ</t>
    </rPh>
    <rPh sb="6" eb="10">
      <t>ヒホケンシャ</t>
    </rPh>
    <rPh sb="11" eb="12">
      <t>カカ</t>
    </rPh>
    <rPh sb="13" eb="16">
      <t>キントウワリ</t>
    </rPh>
    <rPh sb="16" eb="17">
      <t>ガク</t>
    </rPh>
    <rPh sb="18" eb="20">
      <t>ゲンガク</t>
    </rPh>
    <phoneticPr fontId="3"/>
  </si>
  <si>
    <t>月額（年税額×1/12）≒</t>
    <rPh sb="0" eb="2">
      <t>ゲツガク</t>
    </rPh>
    <rPh sb="3" eb="4">
      <t>ネン</t>
    </rPh>
    <rPh sb="4" eb="6">
      <t>ゼイガク</t>
    </rPh>
    <phoneticPr fontId="3"/>
  </si>
  <si>
    <t>均等割額の軽減割合</t>
    <rPh sb="0" eb="3">
      <t>キントウワリ</t>
    </rPh>
    <rPh sb="3" eb="4">
      <t>ガク</t>
    </rPh>
    <rPh sb="5" eb="7">
      <t>ケイゲン</t>
    </rPh>
    <rPh sb="7" eb="9">
      <t>ワリアイ</t>
    </rPh>
    <phoneticPr fontId="3"/>
  </si>
  <si>
    <t>７割</t>
    <rPh sb="1" eb="2">
      <t>ワリ</t>
    </rPh>
    <phoneticPr fontId="3"/>
  </si>
  <si>
    <t>５割</t>
    <rPh sb="1" eb="2">
      <t>ワリ</t>
    </rPh>
    <phoneticPr fontId="3"/>
  </si>
  <si>
    <t>２割</t>
    <rPh sb="1" eb="2">
      <t>ワリ</t>
    </rPh>
    <phoneticPr fontId="3"/>
  </si>
  <si>
    <t>軽減の対象となる所得基準</t>
    <rPh sb="0" eb="2">
      <t>ケイゲン</t>
    </rPh>
    <rPh sb="3" eb="5">
      <t>タイショウ</t>
    </rPh>
    <rPh sb="8" eb="10">
      <t>ショトク</t>
    </rPh>
    <rPh sb="10" eb="12">
      <t>キジュン</t>
    </rPh>
    <phoneticPr fontId="3"/>
  </si>
  <si>
    <t>※1　源泉徴収票の「給与所得控除後の金額」又は確定申告の「所得金額等の合計」等の金額です。</t>
    <phoneticPr fontId="3"/>
  </si>
  <si>
    <r>
      <t>430,000円＋（給与所得者等</t>
    </r>
    <r>
      <rPr>
        <sz val="8"/>
        <color theme="1"/>
        <rFont val="BIZ UDゴシック"/>
        <family val="3"/>
        <charset val="128"/>
      </rPr>
      <t>（※2）</t>
    </r>
    <r>
      <rPr>
        <sz val="10"/>
        <color theme="1"/>
        <rFont val="BIZ UDゴシック"/>
        <family val="3"/>
        <charset val="128"/>
      </rPr>
      <t>の数－1）×100,000円　以下</t>
    </r>
    <rPh sb="7" eb="8">
      <t>エン</t>
    </rPh>
    <rPh sb="10" eb="12">
      <t>キュウヨ</t>
    </rPh>
    <rPh sb="12" eb="14">
      <t>ショトク</t>
    </rPh>
    <rPh sb="14" eb="15">
      <t>シャ</t>
    </rPh>
    <rPh sb="15" eb="16">
      <t>トウ</t>
    </rPh>
    <rPh sb="21" eb="22">
      <t>カズ</t>
    </rPh>
    <rPh sb="33" eb="34">
      <t>エン</t>
    </rPh>
    <rPh sb="35" eb="37">
      <t>イカ</t>
    </rPh>
    <phoneticPr fontId="3"/>
  </si>
  <si>
    <t>※2　給与所得者等とは、①給与収入が55万円超の給与所得者、②65歳未満で公的年金等の収入金額が60万円超の方、
　　 ③65歳以上で公的年金等の収入金額が110万円超の方をいいます（公的年金等に係る特別控除後は110万円を125
　　 万円に読み替えます）。</t>
    <rPh sb="3" eb="5">
      <t>キュウヨ</t>
    </rPh>
    <rPh sb="5" eb="7">
      <t>ショトク</t>
    </rPh>
    <rPh sb="7" eb="8">
      <t>シャ</t>
    </rPh>
    <rPh sb="8" eb="9">
      <t>トウ</t>
    </rPh>
    <rPh sb="13" eb="15">
      <t>キュウヨ</t>
    </rPh>
    <rPh sb="15" eb="17">
      <t>シュウニュウ</t>
    </rPh>
    <rPh sb="20" eb="22">
      <t>マンエン</t>
    </rPh>
    <rPh sb="22" eb="23">
      <t>チョウ</t>
    </rPh>
    <rPh sb="24" eb="29">
      <t>キュウヨショトクシャ</t>
    </rPh>
    <rPh sb="33" eb="36">
      <t>サイミマン</t>
    </rPh>
    <rPh sb="37" eb="39">
      <t>コウテキ</t>
    </rPh>
    <rPh sb="39" eb="41">
      <t>ネンキン</t>
    </rPh>
    <rPh sb="41" eb="42">
      <t>トウ</t>
    </rPh>
    <rPh sb="43" eb="45">
      <t>シュウニュウ</t>
    </rPh>
    <rPh sb="45" eb="47">
      <t>キンガク</t>
    </rPh>
    <rPh sb="50" eb="52">
      <t>マンエン</t>
    </rPh>
    <rPh sb="52" eb="53">
      <t>チョウ</t>
    </rPh>
    <rPh sb="54" eb="55">
      <t>カタ</t>
    </rPh>
    <rPh sb="63" eb="66">
      <t>サイイジョウ</t>
    </rPh>
    <rPh sb="67" eb="69">
      <t>コウテキ</t>
    </rPh>
    <rPh sb="69" eb="71">
      <t>ネンキン</t>
    </rPh>
    <rPh sb="71" eb="72">
      <t>トウ</t>
    </rPh>
    <rPh sb="73" eb="75">
      <t>シュウニュウ</t>
    </rPh>
    <rPh sb="75" eb="77">
      <t>キンガク</t>
    </rPh>
    <rPh sb="81" eb="83">
      <t>マンエン</t>
    </rPh>
    <rPh sb="83" eb="84">
      <t>チョウ</t>
    </rPh>
    <rPh sb="85" eb="86">
      <t>カタ</t>
    </rPh>
    <rPh sb="92" eb="94">
      <t>コウテキ</t>
    </rPh>
    <rPh sb="94" eb="96">
      <t>ネンキン</t>
    </rPh>
    <rPh sb="96" eb="97">
      <t>トウ</t>
    </rPh>
    <rPh sb="98" eb="99">
      <t>カカ</t>
    </rPh>
    <rPh sb="100" eb="102">
      <t>トクベツ</t>
    </rPh>
    <rPh sb="102" eb="104">
      <t>コウジョ</t>
    </rPh>
    <rPh sb="104" eb="105">
      <t>ゴ</t>
    </rPh>
    <rPh sb="109" eb="111">
      <t>マンエン</t>
    </rPh>
    <rPh sb="119" eb="121">
      <t>マンエン</t>
    </rPh>
    <rPh sb="122" eb="123">
      <t>ヨ</t>
    </rPh>
    <rPh sb="124" eb="125">
      <t>カ</t>
    </rPh>
    <phoneticPr fontId="3"/>
  </si>
  <si>
    <t>世帯主及び被保険者の総所得金額等の合計が基準を満たす場合、均等割額が軽減となります。
ただし、世帯の中に所得を申告していない方がいる場合、適用となりません。</t>
    <rPh sb="0" eb="3">
      <t>セタイヌシ</t>
    </rPh>
    <rPh sb="3" eb="4">
      <t>オヨ</t>
    </rPh>
    <rPh sb="5" eb="9">
      <t>ヒホケンシャ</t>
    </rPh>
    <rPh sb="10" eb="13">
      <t>ソウショトク</t>
    </rPh>
    <rPh sb="13" eb="15">
      <t>キンガク</t>
    </rPh>
    <rPh sb="15" eb="16">
      <t>トウ</t>
    </rPh>
    <rPh sb="17" eb="19">
      <t>ゴウケイ</t>
    </rPh>
    <rPh sb="20" eb="22">
      <t>キジュン</t>
    </rPh>
    <rPh sb="23" eb="24">
      <t>ミ</t>
    </rPh>
    <rPh sb="26" eb="28">
      <t>バアイ</t>
    </rPh>
    <rPh sb="29" eb="32">
      <t>キントウワリ</t>
    </rPh>
    <rPh sb="32" eb="33">
      <t>ガク</t>
    </rPh>
    <rPh sb="34" eb="36">
      <t>ケイゲン</t>
    </rPh>
    <phoneticPr fontId="3"/>
  </si>
  <si>
    <t>世帯の所得金額に基づく均等割額の軽減</t>
    <rPh sb="0" eb="2">
      <t>セタイ</t>
    </rPh>
    <rPh sb="3" eb="5">
      <t>ショトク</t>
    </rPh>
    <rPh sb="5" eb="7">
      <t>キンガク</t>
    </rPh>
    <rPh sb="8" eb="9">
      <t>モト</t>
    </rPh>
    <rPh sb="11" eb="14">
      <t>キントウワリ</t>
    </rPh>
    <rPh sb="14" eb="15">
      <t>ガク</t>
    </rPh>
    <rPh sb="16" eb="18">
      <t>ケイゲン</t>
    </rPh>
    <phoneticPr fontId="3"/>
  </si>
  <si>
    <t>税の賦課限度額</t>
    <rPh sb="0" eb="1">
      <t>ゼイ</t>
    </rPh>
    <rPh sb="2" eb="4">
      <t>フカ</t>
    </rPh>
    <rPh sb="4" eb="7">
      <t>ゲンドガク</t>
    </rPh>
    <phoneticPr fontId="3"/>
  </si>
  <si>
    <t>介護納付金分</t>
    <rPh sb="0" eb="2">
      <t>カイゴ</t>
    </rPh>
    <rPh sb="2" eb="5">
      <t>ノウフキン</t>
    </rPh>
    <rPh sb="5" eb="6">
      <t>ブン</t>
    </rPh>
    <phoneticPr fontId="3"/>
  </si>
  <si>
    <t>◆　国民健康保険税には賦課限度額があるほか、条件により税額が軽減される措置等があります。</t>
    <rPh sb="2" eb="4">
      <t>コクミン</t>
    </rPh>
    <rPh sb="4" eb="6">
      <t>ケンコウ</t>
    </rPh>
    <rPh sb="6" eb="8">
      <t>ホケン</t>
    </rPh>
    <rPh sb="8" eb="9">
      <t>ゼイ</t>
    </rPh>
    <rPh sb="11" eb="13">
      <t>フカ</t>
    </rPh>
    <rPh sb="13" eb="16">
      <t>ゲンドガク</t>
    </rPh>
    <rPh sb="22" eb="24">
      <t>ジョウケン</t>
    </rPh>
    <rPh sb="27" eb="29">
      <t>ゼイガク</t>
    </rPh>
    <rPh sb="29" eb="30">
      <t>コクゼイ</t>
    </rPh>
    <rPh sb="30" eb="32">
      <t>ケイゲン</t>
    </rPh>
    <rPh sb="35" eb="37">
      <t>ソチ</t>
    </rPh>
    <rPh sb="37" eb="38">
      <t>トウ</t>
    </rPh>
    <phoneticPr fontId="3"/>
  </si>
  <si>
    <t>未就学児に係る均等割額を５割軽減し、18歳（高校3年生に相当）以下の被保険者に係る均等割額も市独自に５割減免します。</t>
    <rPh sb="0" eb="4">
      <t>ミシュウガクジ</t>
    </rPh>
    <rPh sb="5" eb="6">
      <t>カカ</t>
    </rPh>
    <rPh sb="7" eb="10">
      <t>キントウワリ</t>
    </rPh>
    <rPh sb="10" eb="11">
      <t>ガク</t>
    </rPh>
    <rPh sb="13" eb="14">
      <t>ワリ</t>
    </rPh>
    <rPh sb="14" eb="16">
      <t>ケイゲン</t>
    </rPh>
    <rPh sb="20" eb="21">
      <t>サイ</t>
    </rPh>
    <rPh sb="22" eb="24">
      <t>コウコウ</t>
    </rPh>
    <rPh sb="25" eb="27">
      <t>ネンセイ</t>
    </rPh>
    <rPh sb="28" eb="30">
      <t>ソウトウ</t>
    </rPh>
    <rPh sb="31" eb="33">
      <t>イカ</t>
    </rPh>
    <rPh sb="34" eb="38">
      <t>ヒホケンシャ</t>
    </rPh>
    <rPh sb="39" eb="40">
      <t>カカ</t>
    </rPh>
    <rPh sb="41" eb="45">
      <t>キントウワリガク</t>
    </rPh>
    <rPh sb="46" eb="47">
      <t>シ</t>
    </rPh>
    <rPh sb="47" eb="49">
      <t>ドクジ</t>
    </rPh>
    <rPh sb="51" eb="52">
      <t>ワリ</t>
    </rPh>
    <rPh sb="52" eb="54">
      <t>ゲンメン</t>
    </rPh>
    <phoneticPr fontId="3"/>
  </si>
  <si>
    <t>かすみがうら市国民健康保険税　年税額試算表</t>
    <rPh sb="6" eb="7">
      <t>シ</t>
    </rPh>
    <rPh sb="7" eb="9">
      <t>コクミン</t>
    </rPh>
    <rPh sb="9" eb="11">
      <t>ケンコウ</t>
    </rPh>
    <rPh sb="11" eb="13">
      <t>ホケン</t>
    </rPh>
    <rPh sb="13" eb="14">
      <t>ゼイ</t>
    </rPh>
    <rPh sb="15" eb="16">
      <t>ネン</t>
    </rPh>
    <rPh sb="16" eb="18">
      <t>ゼイガク</t>
    </rPh>
    <rPh sb="18" eb="21">
      <t>シサンヒョウ</t>
    </rPh>
    <phoneticPr fontId="3"/>
  </si>
  <si>
    <r>
      <t>前年分の源泉徴収票や確定申告書控えをご準備のうえ、国保に加入される方（被保険者）の情報を次の表の</t>
    </r>
    <r>
      <rPr>
        <u/>
        <sz val="12"/>
        <color theme="1"/>
        <rFont val="BIZ UDゴシック"/>
        <family val="3"/>
        <charset val="128"/>
      </rPr>
      <t>黄色</t>
    </r>
    <r>
      <rPr>
        <sz val="12"/>
        <color theme="1"/>
        <rFont val="BIZ UDゴシック"/>
        <family val="3"/>
        <charset val="128"/>
      </rPr>
      <t>の枠内に入力してください。
なお、賦課限度額や所得額に応じた軽減等（◆）があるため、この試算は目安となります。</t>
    </r>
    <rPh sb="0" eb="2">
      <t>ゼンネン</t>
    </rPh>
    <rPh sb="2" eb="3">
      <t>ブン</t>
    </rPh>
    <rPh sb="19" eb="21">
      <t>ジュンビ</t>
    </rPh>
    <rPh sb="35" eb="39">
      <t>ヒホケンシャ</t>
    </rPh>
    <rPh sb="48" eb="50">
      <t>キイロ</t>
    </rPh>
    <rPh sb="51" eb="53">
      <t>ワクナイ</t>
    </rPh>
    <rPh sb="67" eb="69">
      <t>フカ</t>
    </rPh>
    <rPh sb="69" eb="72">
      <t>ゲンドガク</t>
    </rPh>
    <phoneticPr fontId="3"/>
  </si>
  <si>
    <t>前年1月～12月
の収入</t>
    <rPh sb="0" eb="1">
      <t>マエ</t>
    </rPh>
    <rPh sb="1" eb="2">
      <t>ネン</t>
    </rPh>
    <rPh sb="3" eb="4">
      <t>ガツ</t>
    </rPh>
    <rPh sb="7" eb="8">
      <t>ガツ</t>
    </rPh>
    <rPh sb="10" eb="12">
      <t>シュウニュウ</t>
    </rPh>
    <phoneticPr fontId="3"/>
  </si>
  <si>
    <t>前年1月～12月
の所得（※1）</t>
    <rPh sb="0" eb="1">
      <t>マエ</t>
    </rPh>
    <rPh sb="1" eb="2">
      <t>ネン</t>
    </rPh>
    <rPh sb="3" eb="4">
      <t>ガツ</t>
    </rPh>
    <rPh sb="7" eb="8">
      <t>ガツ</t>
    </rPh>
    <rPh sb="10" eb="12">
      <t>ショトク</t>
    </rPh>
    <phoneticPr fontId="3"/>
  </si>
  <si>
    <t>国民健康保険税年税額</t>
    <rPh sb="0" eb="2">
      <t>コクミン</t>
    </rPh>
    <rPh sb="2" eb="4">
      <t>ケンコウ</t>
    </rPh>
    <rPh sb="4" eb="6">
      <t>ホケン</t>
    </rPh>
    <rPh sb="6" eb="7">
      <t>ゼイ</t>
    </rPh>
    <rPh sb="7" eb="8">
      <t>ネン</t>
    </rPh>
    <rPh sb="8" eb="10">
      <t>ゼイガク</t>
    </rPh>
    <phoneticPr fontId="3"/>
  </si>
  <si>
    <t>（Ｅ）</t>
    <phoneticPr fontId="3"/>
  </si>
  <si>
    <t>（Ｃ）＋（Ｄ）＋（Ｅ）＝</t>
    <phoneticPr fontId="3"/>
  </si>
  <si>
    <t>7.2 ％</t>
    <phoneticPr fontId="3"/>
  </si>
  <si>
    <t>（Ａ）×7.2％</t>
    <phoneticPr fontId="3"/>
  </si>
  <si>
    <t>3.4 ％</t>
    <phoneticPr fontId="3"/>
  </si>
  <si>
    <t>（Ａ）×3.4％</t>
    <phoneticPr fontId="3"/>
  </si>
  <si>
    <t>2.8 ％</t>
    <phoneticPr fontId="3"/>
  </si>
  <si>
    <t>（Ｂ）×2.8％</t>
    <phoneticPr fontId="3"/>
  </si>
  <si>
    <t>賦課限度額は、医療給付費分が660,000円、後期高齢者支援金分が260,000円、介護納付金分が170,000円となっていて、年税額の上限は1,090,000円です。</t>
    <rPh sb="0" eb="2">
      <t>フカ</t>
    </rPh>
    <rPh sb="2" eb="5">
      <t>ゲンドガク</t>
    </rPh>
    <rPh sb="7" eb="9">
      <t>イリョウ</t>
    </rPh>
    <rPh sb="9" eb="11">
      <t>キュウフ</t>
    </rPh>
    <rPh sb="11" eb="12">
      <t>ヒ</t>
    </rPh>
    <rPh sb="12" eb="13">
      <t>ブン</t>
    </rPh>
    <rPh sb="21" eb="22">
      <t>エン</t>
    </rPh>
    <rPh sb="23" eb="25">
      <t>コウキ</t>
    </rPh>
    <rPh sb="25" eb="28">
      <t>コウレイシャ</t>
    </rPh>
    <rPh sb="28" eb="30">
      <t>シエン</t>
    </rPh>
    <rPh sb="30" eb="31">
      <t>キン</t>
    </rPh>
    <rPh sb="31" eb="32">
      <t>ブン</t>
    </rPh>
    <rPh sb="40" eb="41">
      <t>エン</t>
    </rPh>
    <rPh sb="42" eb="44">
      <t>カイゴ</t>
    </rPh>
    <rPh sb="44" eb="47">
      <t>ノウフキン</t>
    </rPh>
    <rPh sb="47" eb="48">
      <t>ブン</t>
    </rPh>
    <rPh sb="56" eb="57">
      <t>エン</t>
    </rPh>
    <rPh sb="64" eb="65">
      <t>ネン</t>
    </rPh>
    <rPh sb="65" eb="67">
      <t>ゼイガク</t>
    </rPh>
    <rPh sb="68" eb="70">
      <t>ジョウゲン</t>
    </rPh>
    <rPh sb="80" eb="81">
      <t>エン</t>
    </rPh>
    <phoneticPr fontId="3"/>
  </si>
  <si>
    <t>430,000円＋（給与所得者等の数－1）×100,000円＋（305,000円×被保険者数）　以下</t>
    <rPh sb="7" eb="8">
      <t>エン</t>
    </rPh>
    <rPh sb="10" eb="12">
      <t>キュウヨ</t>
    </rPh>
    <rPh sb="12" eb="14">
      <t>ショトク</t>
    </rPh>
    <rPh sb="14" eb="15">
      <t>シャ</t>
    </rPh>
    <rPh sb="15" eb="16">
      <t>トウ</t>
    </rPh>
    <rPh sb="17" eb="18">
      <t>カズ</t>
    </rPh>
    <rPh sb="29" eb="30">
      <t>エン</t>
    </rPh>
    <rPh sb="39" eb="40">
      <t>エン</t>
    </rPh>
    <rPh sb="41" eb="45">
      <t>ヒホケンシャ</t>
    </rPh>
    <rPh sb="45" eb="46">
      <t>スウ</t>
    </rPh>
    <rPh sb="48" eb="50">
      <t>イカ</t>
    </rPh>
    <phoneticPr fontId="3"/>
  </si>
  <si>
    <t>430,000円＋（給与所得者等の数－1）×100,000円＋（560,000円×被保険者数）　以下</t>
    <rPh sb="7" eb="8">
      <t>エン</t>
    </rPh>
    <rPh sb="10" eb="12">
      <t>キュウヨ</t>
    </rPh>
    <rPh sb="12" eb="14">
      <t>ショトク</t>
    </rPh>
    <rPh sb="14" eb="15">
      <t>シャ</t>
    </rPh>
    <rPh sb="15" eb="16">
      <t>トウ</t>
    </rPh>
    <rPh sb="17" eb="18">
      <t>カズ</t>
    </rPh>
    <rPh sb="29" eb="30">
      <t>エン</t>
    </rPh>
    <rPh sb="39" eb="40">
      <t>エン</t>
    </rPh>
    <rPh sb="41" eb="45">
      <t>ヒホケンシャ</t>
    </rPh>
    <rPh sb="45" eb="46">
      <t>スウ</t>
    </rPh>
    <rPh sb="48" eb="50">
      <t>イカ</t>
    </rPh>
    <phoneticPr fontId="3"/>
  </si>
  <si>
    <t>（）内は18歳以下の人数</t>
    <rPh sb="2" eb="3">
      <t>ナイ</t>
    </rPh>
    <rPh sb="6" eb="9">
      <t>サイイカ</t>
    </rPh>
    <rPh sb="10" eb="12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</si>
</sst>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&quot; 人&quot;"/>
    <numFmt numFmtId="177" formatCode="#,##0&quot; 円 &quot;"/>
    <numFmt numFmtId="178" formatCode="0.0\ %"/>
    <numFmt numFmtId="179" formatCode="0.0&quot; %&quot;"/>
    <numFmt numFmtId="180" formatCode="&quot;(&quot;0&quot; 人)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38" fontId="2" fillId="0" borderId="4" xfId="0" applyNumberFormat="1" applyFont="1" applyBorder="1">
      <alignment vertical="center"/>
    </xf>
    <xf numFmtId="38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1" xfId="0" quotePrefix="1" applyFont="1" applyBorder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0" applyNumberFormat="1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vertical="center" wrapText="1"/>
    </xf>
    <xf numFmtId="177" fontId="5" fillId="3" borderId="0" xfId="0" applyNumberFormat="1" applyFont="1" applyFill="1" applyBorder="1">
      <alignment vertical="center"/>
    </xf>
    <xf numFmtId="0" fontId="2" fillId="2" borderId="1" xfId="0" applyFont="1" applyFill="1" applyBorder="1" applyProtection="1">
      <alignment vertical="center"/>
      <protection locked="0"/>
    </xf>
    <xf numFmtId="38" fontId="2" fillId="2" borderId="1" xfId="1" applyFont="1" applyFill="1" applyBorder="1" applyProtection="1">
      <alignment vertical="center"/>
      <protection locked="0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38" fontId="2" fillId="0" borderId="3" xfId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quotePrefix="1" applyFont="1" applyBorder="1">
      <alignment vertical="center"/>
    </xf>
    <xf numFmtId="38" fontId="2" fillId="0" borderId="0" xfId="1" applyFont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5" xfId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80" fontId="2" fillId="0" borderId="4" xfId="0" applyNumberFormat="1" applyFont="1" applyBorder="1" applyAlignment="1">
      <alignment vertical="center"/>
    </xf>
    <xf numFmtId="38" fontId="2" fillId="2" borderId="3" xfId="1" applyFont="1" applyFill="1" applyBorder="1" applyProtection="1">
      <alignment vertical="center"/>
      <protection locked="0"/>
    </xf>
    <xf numFmtId="38" fontId="2" fillId="2" borderId="4" xfId="1" applyFont="1" applyFill="1" applyBorder="1" applyProtection="1">
      <alignment vertical="center"/>
      <protection locked="0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justify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9" fontId="2" fillId="0" borderId="1" xfId="0" quotePrefix="1" applyNumberFormat="1" applyFont="1" applyBorder="1" applyAlignment="1">
      <alignment horizontal="right" vertical="center" indent="1"/>
    </xf>
    <xf numFmtId="179" fontId="2" fillId="0" borderId="1" xfId="0" applyNumberFormat="1" applyFont="1" applyBorder="1" applyAlignment="1">
      <alignment horizontal="right" vertical="center" indent="1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77" fontId="6" fillId="3" borderId="10" xfId="0" applyNumberFormat="1" applyFont="1" applyFill="1" applyBorder="1">
      <alignment vertical="center"/>
    </xf>
    <xf numFmtId="177" fontId="6" fillId="3" borderId="11" xfId="0" applyNumberFormat="1" applyFont="1" applyFill="1" applyBorder="1">
      <alignment vertical="center"/>
    </xf>
    <xf numFmtId="0" fontId="2" fillId="3" borderId="12" xfId="0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13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>
      <alignment vertical="center"/>
    </xf>
    <xf numFmtId="178" fontId="2" fillId="0" borderId="1" xfId="0" quotePrefix="1" applyNumberFormat="1" applyFont="1" applyBorder="1" applyAlignment="1">
      <alignment horizontal="right" vertical="center" indent="1"/>
    </xf>
    <xf numFmtId="178" fontId="2" fillId="0" borderId="1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21" customHeight="1" x14ac:dyDescent="0.55000000000000004"/>
  <cols>
    <col min="1" max="1" width="7.75" style="10" customWidth="1"/>
    <col min="2" max="2" width="10" style="10" customWidth="1"/>
    <col min="3" max="3" width="15" style="10" customWidth="1"/>
    <col min="4" max="4" width="8.75" style="10" customWidth="1"/>
    <col min="5" max="6" width="6.25" style="10" customWidth="1"/>
    <col min="7" max="7" width="15" style="10" customWidth="1"/>
    <col min="8" max="8" width="6.25" style="10" customWidth="1"/>
    <col min="9" max="9" width="15" style="10" customWidth="1"/>
    <col min="10" max="16384" width="9" style="10"/>
  </cols>
  <sheetData>
    <row r="1" spans="1:10" ht="30" customHeight="1" x14ac:dyDescent="0.55000000000000004">
      <c r="A1" s="33" t="s">
        <v>40</v>
      </c>
      <c r="B1" s="33"/>
      <c r="C1" s="33"/>
      <c r="D1" s="33"/>
      <c r="E1" s="33"/>
      <c r="F1" s="33"/>
      <c r="G1" s="33"/>
      <c r="H1" s="33"/>
      <c r="I1" s="33"/>
    </row>
    <row r="2" spans="1:10" ht="11.25" customHeight="1" x14ac:dyDescent="0.55000000000000004"/>
    <row r="3" spans="1:10" ht="18" customHeight="1" x14ac:dyDescent="0.55000000000000004">
      <c r="A3" s="34" t="s">
        <v>41</v>
      </c>
      <c r="B3" s="34"/>
      <c r="C3" s="34"/>
      <c r="D3" s="34"/>
      <c r="E3" s="34"/>
      <c r="F3" s="34"/>
      <c r="G3" s="34"/>
      <c r="H3" s="34"/>
      <c r="I3" s="34"/>
    </row>
    <row r="4" spans="1:10" ht="18" customHeight="1" x14ac:dyDescent="0.55000000000000004">
      <c r="A4" s="34"/>
      <c r="B4" s="34"/>
      <c r="C4" s="34"/>
      <c r="D4" s="34"/>
      <c r="E4" s="34"/>
      <c r="F4" s="34"/>
      <c r="G4" s="34"/>
      <c r="H4" s="34"/>
      <c r="I4" s="34"/>
    </row>
    <row r="5" spans="1:10" ht="18" customHeight="1" x14ac:dyDescent="0.55000000000000004">
      <c r="A5" s="34"/>
      <c r="B5" s="34"/>
      <c r="C5" s="34"/>
      <c r="D5" s="34"/>
      <c r="E5" s="34"/>
      <c r="F5" s="34"/>
      <c r="G5" s="34"/>
      <c r="H5" s="34"/>
      <c r="I5" s="34"/>
    </row>
    <row r="6" spans="1:10" ht="15" customHeight="1" x14ac:dyDescent="0.55000000000000004"/>
    <row r="7" spans="1:10" ht="37.5" customHeight="1" x14ac:dyDescent="0.55000000000000004">
      <c r="A7" s="18" t="s">
        <v>0</v>
      </c>
      <c r="B7" s="7" t="s">
        <v>1</v>
      </c>
      <c r="C7" s="11" t="s">
        <v>42</v>
      </c>
      <c r="D7" s="35" t="s">
        <v>43</v>
      </c>
      <c r="E7" s="36"/>
      <c r="F7" s="37" t="s">
        <v>2</v>
      </c>
      <c r="G7" s="38"/>
      <c r="H7" s="37" t="s">
        <v>3</v>
      </c>
      <c r="I7" s="38"/>
    </row>
    <row r="8" spans="1:10" ht="18.75" customHeight="1" x14ac:dyDescent="0.55000000000000004">
      <c r="A8" s="17" t="s">
        <v>8</v>
      </c>
      <c r="B8" s="13"/>
      <c r="C8" s="14"/>
      <c r="D8" s="29"/>
      <c r="E8" s="30"/>
      <c r="F8" s="31" t="str">
        <f>IF(D8-430000&lt;=0,"",D8-430000)</f>
        <v/>
      </c>
      <c r="G8" s="32"/>
      <c r="H8" s="31" t="str">
        <f t="shared" ref="H8:H13" si="0">IF(AND(B8&gt;39,B8&lt;65),F8,"")</f>
        <v/>
      </c>
      <c r="I8" s="32"/>
      <c r="J8" s="10" t="str">
        <f>IF(B8&gt;=75,"年齢をご確認ください","")</f>
        <v/>
      </c>
    </row>
    <row r="9" spans="1:10" ht="18.75" customHeight="1" x14ac:dyDescent="0.55000000000000004">
      <c r="A9" s="17" t="s">
        <v>9</v>
      </c>
      <c r="B9" s="13"/>
      <c r="C9" s="14"/>
      <c r="D9" s="29"/>
      <c r="E9" s="30"/>
      <c r="F9" s="31" t="str">
        <f t="shared" ref="F9:F13" si="1">IF(D9-430000&lt;=0,"",D9-430000)</f>
        <v/>
      </c>
      <c r="G9" s="32"/>
      <c r="H9" s="31" t="str">
        <f t="shared" si="0"/>
        <v/>
      </c>
      <c r="I9" s="32"/>
      <c r="J9" s="10" t="str">
        <f t="shared" ref="J9:J13" si="2">IF(B9&gt;=75,"年齢をご確認ください","")</f>
        <v/>
      </c>
    </row>
    <row r="10" spans="1:10" ht="18.75" customHeight="1" x14ac:dyDescent="0.55000000000000004">
      <c r="A10" s="17" t="s">
        <v>10</v>
      </c>
      <c r="B10" s="13"/>
      <c r="C10" s="14"/>
      <c r="D10" s="29"/>
      <c r="E10" s="30"/>
      <c r="F10" s="31" t="str">
        <f t="shared" si="1"/>
        <v/>
      </c>
      <c r="G10" s="32"/>
      <c r="H10" s="31" t="str">
        <f t="shared" si="0"/>
        <v/>
      </c>
      <c r="I10" s="32"/>
      <c r="J10" s="10" t="str">
        <f t="shared" si="2"/>
        <v/>
      </c>
    </row>
    <row r="11" spans="1:10" ht="18.75" customHeight="1" x14ac:dyDescent="0.55000000000000004">
      <c r="A11" s="17" t="s">
        <v>11</v>
      </c>
      <c r="B11" s="13"/>
      <c r="C11" s="14"/>
      <c r="D11" s="29"/>
      <c r="E11" s="30"/>
      <c r="F11" s="31" t="str">
        <f t="shared" si="1"/>
        <v/>
      </c>
      <c r="G11" s="32"/>
      <c r="H11" s="31" t="str">
        <f t="shared" si="0"/>
        <v/>
      </c>
      <c r="I11" s="32"/>
      <c r="J11" s="10" t="str">
        <f t="shared" si="2"/>
        <v/>
      </c>
    </row>
    <row r="12" spans="1:10" ht="18.75" customHeight="1" x14ac:dyDescent="0.55000000000000004">
      <c r="A12" s="17" t="s">
        <v>12</v>
      </c>
      <c r="B12" s="13"/>
      <c r="C12" s="14"/>
      <c r="D12" s="29"/>
      <c r="E12" s="30"/>
      <c r="F12" s="31" t="str">
        <f t="shared" si="1"/>
        <v/>
      </c>
      <c r="G12" s="32"/>
      <c r="H12" s="31" t="str">
        <f t="shared" si="0"/>
        <v/>
      </c>
      <c r="I12" s="32"/>
      <c r="J12" s="10" t="str">
        <f t="shared" si="2"/>
        <v/>
      </c>
    </row>
    <row r="13" spans="1:10" ht="18.75" customHeight="1" x14ac:dyDescent="0.55000000000000004">
      <c r="A13" s="17" t="s">
        <v>13</v>
      </c>
      <c r="B13" s="13"/>
      <c r="C13" s="14"/>
      <c r="D13" s="29"/>
      <c r="E13" s="30"/>
      <c r="F13" s="31" t="str">
        <f t="shared" si="1"/>
        <v/>
      </c>
      <c r="G13" s="32"/>
      <c r="H13" s="31" t="str">
        <f t="shared" si="0"/>
        <v/>
      </c>
      <c r="I13" s="32"/>
      <c r="J13" s="10" t="str">
        <f t="shared" si="2"/>
        <v/>
      </c>
    </row>
    <row r="14" spans="1:10" ht="18.75" customHeight="1" x14ac:dyDescent="0.55000000000000004">
      <c r="A14" s="40" t="s">
        <v>23</v>
      </c>
      <c r="B14" s="41"/>
      <c r="C14" s="41"/>
      <c r="D14" s="41"/>
      <c r="E14" s="42"/>
      <c r="F14" s="20" t="s">
        <v>4</v>
      </c>
      <c r="G14" s="1">
        <f>SUM(F8:G13)</f>
        <v>0</v>
      </c>
      <c r="H14" s="2" t="s">
        <v>5</v>
      </c>
      <c r="I14" s="1">
        <f>SUM(H8:I13)</f>
        <v>0</v>
      </c>
    </row>
    <row r="15" spans="1:10" ht="18.75" customHeight="1" x14ac:dyDescent="0.55000000000000004">
      <c r="A15" s="43" t="s">
        <v>31</v>
      </c>
      <c r="B15" s="43"/>
      <c r="C15" s="43"/>
      <c r="D15" s="43"/>
      <c r="E15" s="43"/>
      <c r="F15" s="43"/>
      <c r="G15" s="43"/>
      <c r="H15" s="43"/>
      <c r="I15" s="43"/>
    </row>
    <row r="16" spans="1:10" ht="18.75" customHeight="1" x14ac:dyDescent="0.55000000000000004">
      <c r="A16" s="5"/>
      <c r="B16" s="5"/>
      <c r="C16" s="5"/>
      <c r="D16" s="5"/>
      <c r="E16" s="5"/>
      <c r="F16" s="5"/>
      <c r="G16" s="6"/>
      <c r="H16" s="6"/>
      <c r="I16" s="6"/>
    </row>
    <row r="17" spans="1:10" ht="18.75" customHeight="1" x14ac:dyDescent="0.55000000000000004">
      <c r="A17" s="48" t="s">
        <v>6</v>
      </c>
      <c r="B17" s="49"/>
      <c r="C17" s="5"/>
      <c r="D17" s="5"/>
      <c r="E17" s="5"/>
      <c r="F17" s="5"/>
      <c r="G17" s="6"/>
      <c r="H17" s="6"/>
      <c r="I17" s="6"/>
    </row>
    <row r="18" spans="1:10" ht="18.75" customHeight="1" x14ac:dyDescent="0.55000000000000004">
      <c r="A18" s="39" t="s">
        <v>19</v>
      </c>
      <c r="B18" s="36"/>
      <c r="C18" s="53" t="s">
        <v>14</v>
      </c>
      <c r="D18" s="53"/>
      <c r="E18" s="50" t="s">
        <v>47</v>
      </c>
      <c r="F18" s="51"/>
      <c r="G18" s="4" t="s">
        <v>48</v>
      </c>
      <c r="H18" s="52">
        <f>ROUNDDOWN($G$14*E18,-2)</f>
        <v>0</v>
      </c>
      <c r="I18" s="52"/>
    </row>
    <row r="19" spans="1:10" ht="18.75" customHeight="1" x14ac:dyDescent="0.55000000000000004">
      <c r="A19" s="39" t="s">
        <v>20</v>
      </c>
      <c r="B19" s="36"/>
      <c r="C19" s="53"/>
      <c r="D19" s="53"/>
      <c r="E19" s="27">
        <f>COUNT(B8:B13)</f>
        <v>0</v>
      </c>
      <c r="F19" s="28">
        <f>COUNTIF(B8:B13,"&lt;19")</f>
        <v>0</v>
      </c>
      <c r="G19" s="4" t="s">
        <v>16</v>
      </c>
      <c r="H19" s="52">
        <f>32000*(E19-F19)+32000*F19/2</f>
        <v>0</v>
      </c>
      <c r="I19" s="52"/>
    </row>
    <row r="20" spans="1:10" ht="18.75" customHeight="1" x14ac:dyDescent="0.55000000000000004">
      <c r="A20" s="5"/>
      <c r="B20" s="5"/>
      <c r="C20" s="5"/>
      <c r="D20" s="5"/>
      <c r="E20" s="79" t="s">
        <v>56</v>
      </c>
      <c r="F20" s="79"/>
      <c r="G20" s="80"/>
      <c r="H20" s="2" t="s">
        <v>21</v>
      </c>
      <c r="I20" s="26">
        <f>IF(SUM(H18:I19)&gt;=650000,650000,SUM(H18:I19))</f>
        <v>0</v>
      </c>
      <c r="J20" s="10" t="str">
        <f>IF(SUM(H18:I19)&gt;=650000,"限度額超過","")</f>
        <v/>
      </c>
    </row>
    <row r="21" spans="1:10" ht="13.5" customHeight="1" x14ac:dyDescent="0.55000000000000004">
      <c r="A21" s="5"/>
      <c r="B21" s="5"/>
      <c r="C21" s="5"/>
      <c r="D21" s="5"/>
      <c r="E21" s="5"/>
      <c r="F21" s="5"/>
      <c r="G21" s="6"/>
      <c r="H21" s="6"/>
      <c r="I21" s="6"/>
    </row>
    <row r="22" spans="1:10" ht="18.75" customHeight="1" x14ac:dyDescent="0.55000000000000004">
      <c r="A22" s="48" t="s">
        <v>7</v>
      </c>
      <c r="B22" s="49"/>
      <c r="C22" s="5"/>
      <c r="D22" s="5"/>
      <c r="E22" s="5"/>
      <c r="F22" s="5"/>
      <c r="G22" s="6"/>
      <c r="H22" s="6"/>
      <c r="I22" s="6"/>
    </row>
    <row r="23" spans="1:10" ht="18.75" customHeight="1" x14ac:dyDescent="0.55000000000000004">
      <c r="A23" s="64" t="s">
        <v>19</v>
      </c>
      <c r="B23" s="64"/>
      <c r="C23" s="53" t="s">
        <v>14</v>
      </c>
      <c r="D23" s="53"/>
      <c r="E23" s="82" t="s">
        <v>49</v>
      </c>
      <c r="F23" s="83"/>
      <c r="G23" s="4" t="s">
        <v>50</v>
      </c>
      <c r="H23" s="52">
        <f>ROUNDDOWN($G$14*E23,-2)</f>
        <v>0</v>
      </c>
      <c r="I23" s="52"/>
    </row>
    <row r="24" spans="1:10" ht="18.75" customHeight="1" x14ac:dyDescent="0.55000000000000004">
      <c r="A24" s="64" t="s">
        <v>20</v>
      </c>
      <c r="B24" s="64"/>
      <c r="C24" s="53"/>
      <c r="D24" s="53"/>
      <c r="E24" s="27">
        <f>COUNT(B8:B13)</f>
        <v>0</v>
      </c>
      <c r="F24" s="28">
        <f>COUNTIF(B8:B13,"&lt;19")</f>
        <v>0</v>
      </c>
      <c r="G24" s="4" t="s">
        <v>17</v>
      </c>
      <c r="H24" s="52">
        <f>14000*(E24-F24)+14000*F24/2</f>
        <v>0</v>
      </c>
      <c r="I24" s="52"/>
    </row>
    <row r="25" spans="1:10" ht="18.75" customHeight="1" x14ac:dyDescent="0.55000000000000004">
      <c r="A25" s="25"/>
      <c r="B25" s="25"/>
      <c r="C25" s="21"/>
      <c r="D25" s="21"/>
      <c r="E25" s="79" t="s">
        <v>56</v>
      </c>
      <c r="F25" s="79"/>
      <c r="G25" s="80"/>
      <c r="H25" s="19" t="s">
        <v>22</v>
      </c>
      <c r="I25" s="26">
        <f>IF(SUM(H23:I24)&gt;=220000,220000,SUM(H23:I24))</f>
        <v>0</v>
      </c>
      <c r="J25" s="10" t="str">
        <f>IF(SUM(H23:I24)&gt;=200000,"限度額超過","")</f>
        <v/>
      </c>
    </row>
    <row r="26" spans="1:10" ht="13.5" customHeight="1" x14ac:dyDescent="0.55000000000000004">
      <c r="A26" s="25"/>
      <c r="B26" s="25"/>
      <c r="C26" s="21"/>
      <c r="D26" s="21"/>
      <c r="E26" s="22"/>
      <c r="F26" s="22"/>
      <c r="G26" s="23"/>
      <c r="H26" s="24"/>
      <c r="I26" s="24"/>
    </row>
    <row r="27" spans="1:10" ht="18.75" customHeight="1" x14ac:dyDescent="0.55000000000000004">
      <c r="A27" s="48" t="s">
        <v>37</v>
      </c>
      <c r="B27" s="49"/>
      <c r="C27" s="5"/>
      <c r="D27" s="5"/>
      <c r="E27" s="5"/>
      <c r="F27" s="5"/>
      <c r="G27" s="6"/>
      <c r="H27" s="6"/>
      <c r="I27" s="6"/>
    </row>
    <row r="28" spans="1:10" ht="18.75" customHeight="1" x14ac:dyDescent="0.55000000000000004">
      <c r="A28" s="39" t="s">
        <v>19</v>
      </c>
      <c r="B28" s="36"/>
      <c r="C28" s="81" t="s">
        <v>15</v>
      </c>
      <c r="D28" s="81"/>
      <c r="E28" s="82" t="s">
        <v>51</v>
      </c>
      <c r="F28" s="83"/>
      <c r="G28" s="4" t="s">
        <v>52</v>
      </c>
      <c r="H28" s="52">
        <f>ROUNDDOWN($I$14*E28,-2)</f>
        <v>0</v>
      </c>
      <c r="I28" s="52"/>
    </row>
    <row r="29" spans="1:10" ht="18.75" customHeight="1" x14ac:dyDescent="0.55000000000000004">
      <c r="A29" s="39" t="s">
        <v>20</v>
      </c>
      <c r="B29" s="36"/>
      <c r="C29" s="81"/>
      <c r="D29" s="81"/>
      <c r="E29" s="78">
        <f>COUNTIFS(B8:B13,"&gt;"&amp;39,B8:B13,"&lt;"&amp;65)</f>
        <v>0</v>
      </c>
      <c r="F29" s="78"/>
      <c r="G29" s="4" t="s">
        <v>18</v>
      </c>
      <c r="H29" s="52">
        <f>16000*E29</f>
        <v>0</v>
      </c>
      <c r="I29" s="52"/>
    </row>
    <row r="30" spans="1:10" ht="18.75" customHeight="1" x14ac:dyDescent="0.55000000000000004">
      <c r="A30" s="5"/>
      <c r="B30" s="5"/>
      <c r="C30" s="5"/>
      <c r="D30" s="5"/>
      <c r="E30" s="5"/>
      <c r="F30" s="5"/>
      <c r="G30" s="6"/>
      <c r="H30" s="2" t="s">
        <v>45</v>
      </c>
      <c r="I30" s="26">
        <f>IF(SUM(H28:I29)&gt;=170000,170000,SUM(H28:I29))</f>
        <v>0</v>
      </c>
      <c r="J30" s="10" t="str">
        <f>IF(SUM(H28:I29)&gt;=200000,"限度額超過","")</f>
        <v/>
      </c>
    </row>
    <row r="31" spans="1:10" ht="13.5" customHeight="1" thickBot="1" x14ac:dyDescent="0.6">
      <c r="A31" s="5"/>
      <c r="B31" s="5"/>
      <c r="C31" s="5"/>
      <c r="D31" s="5"/>
      <c r="E31" s="5"/>
      <c r="F31" s="5"/>
      <c r="G31" s="6"/>
      <c r="H31" s="6"/>
      <c r="I31" s="6"/>
    </row>
    <row r="32" spans="1:10" ht="22.5" customHeight="1" thickBot="1" x14ac:dyDescent="0.6">
      <c r="A32" s="67" t="s">
        <v>44</v>
      </c>
      <c r="B32" s="67"/>
      <c r="C32" s="67"/>
      <c r="D32" s="68"/>
      <c r="E32" s="69" t="s">
        <v>46</v>
      </c>
      <c r="F32" s="70"/>
      <c r="G32" s="71"/>
      <c r="H32" s="72">
        <f>I20+I25+I30</f>
        <v>0</v>
      </c>
      <c r="I32" s="73"/>
    </row>
    <row r="33" spans="1:9" ht="22.5" customHeight="1" x14ac:dyDescent="0.55000000000000004">
      <c r="A33" s="8"/>
      <c r="B33" s="8"/>
      <c r="C33" s="8"/>
      <c r="D33" s="8"/>
      <c r="E33" s="9"/>
      <c r="F33" s="74" t="s">
        <v>25</v>
      </c>
      <c r="G33" s="74"/>
      <c r="H33" s="74"/>
      <c r="I33" s="12">
        <f>ROUNDUP(H32/12,-2)</f>
        <v>0</v>
      </c>
    </row>
    <row r="34" spans="1:9" ht="18.75" customHeight="1" x14ac:dyDescent="0.55000000000000004"/>
    <row r="35" spans="1:9" ht="18.75" customHeight="1" x14ac:dyDescent="0.55000000000000004">
      <c r="A35" s="3" t="s">
        <v>38</v>
      </c>
    </row>
    <row r="36" spans="1:9" ht="9" customHeight="1" x14ac:dyDescent="0.55000000000000004">
      <c r="A36" s="3"/>
    </row>
    <row r="37" spans="1:9" ht="18.75" customHeight="1" x14ac:dyDescent="0.55000000000000004">
      <c r="A37" s="44" t="s">
        <v>36</v>
      </c>
      <c r="B37" s="45"/>
      <c r="C37" s="15"/>
      <c r="D37" s="16"/>
    </row>
    <row r="38" spans="1:9" ht="18.75" customHeight="1" x14ac:dyDescent="0.55000000000000004">
      <c r="A38" s="75" t="s">
        <v>53</v>
      </c>
      <c r="B38" s="76"/>
      <c r="C38" s="76"/>
      <c r="D38" s="76"/>
      <c r="E38" s="76"/>
      <c r="F38" s="76"/>
      <c r="G38" s="76"/>
      <c r="H38" s="76"/>
      <c r="I38" s="76"/>
    </row>
    <row r="39" spans="1:9" ht="18.75" customHeight="1" x14ac:dyDescent="0.55000000000000004">
      <c r="A39" s="76"/>
      <c r="B39" s="76"/>
      <c r="C39" s="76"/>
      <c r="D39" s="76"/>
      <c r="E39" s="76"/>
      <c r="F39" s="76"/>
      <c r="G39" s="76"/>
      <c r="H39" s="76"/>
      <c r="I39" s="76"/>
    </row>
    <row r="40" spans="1:9" ht="9" customHeight="1" x14ac:dyDescent="0.55000000000000004"/>
    <row r="41" spans="1:9" ht="21" customHeight="1" x14ac:dyDescent="0.55000000000000004">
      <c r="A41" s="44" t="s">
        <v>35</v>
      </c>
      <c r="B41" s="45"/>
      <c r="C41" s="45"/>
      <c r="D41" s="46"/>
    </row>
    <row r="42" spans="1:9" ht="17.25" customHeight="1" x14ac:dyDescent="0.55000000000000004">
      <c r="A42" s="47" t="s">
        <v>34</v>
      </c>
      <c r="B42" s="47"/>
      <c r="C42" s="47"/>
      <c r="D42" s="47"/>
      <c r="E42" s="47"/>
      <c r="F42" s="47"/>
      <c r="G42" s="47"/>
      <c r="H42" s="47"/>
      <c r="I42" s="47"/>
    </row>
    <row r="43" spans="1:9" ht="17.25" customHeight="1" x14ac:dyDescent="0.55000000000000004">
      <c r="A43" s="77"/>
      <c r="B43" s="77"/>
      <c r="C43" s="77"/>
      <c r="D43" s="77"/>
      <c r="E43" s="77"/>
      <c r="F43" s="77"/>
      <c r="G43" s="77"/>
      <c r="H43" s="77"/>
      <c r="I43" s="77"/>
    </row>
    <row r="44" spans="1:9" ht="21" customHeight="1" x14ac:dyDescent="0.55000000000000004">
      <c r="A44" s="59" t="s">
        <v>30</v>
      </c>
      <c r="B44" s="60"/>
      <c r="C44" s="60"/>
      <c r="D44" s="60"/>
      <c r="E44" s="60"/>
      <c r="F44" s="60"/>
      <c r="G44" s="61"/>
      <c r="H44" s="62" t="s">
        <v>26</v>
      </c>
      <c r="I44" s="63"/>
    </row>
    <row r="45" spans="1:9" ht="21" customHeight="1" x14ac:dyDescent="0.55000000000000004">
      <c r="A45" s="54" t="s">
        <v>32</v>
      </c>
      <c r="B45" s="55"/>
      <c r="C45" s="55"/>
      <c r="D45" s="55"/>
      <c r="E45" s="55"/>
      <c r="F45" s="55"/>
      <c r="G45" s="56"/>
      <c r="H45" s="57" t="s">
        <v>27</v>
      </c>
      <c r="I45" s="58"/>
    </row>
    <row r="46" spans="1:9" ht="21" customHeight="1" x14ac:dyDescent="0.55000000000000004">
      <c r="A46" s="54" t="s">
        <v>54</v>
      </c>
      <c r="B46" s="55"/>
      <c r="C46" s="55"/>
      <c r="D46" s="55"/>
      <c r="E46" s="55"/>
      <c r="F46" s="55"/>
      <c r="G46" s="56"/>
      <c r="H46" s="57" t="s">
        <v>28</v>
      </c>
      <c r="I46" s="58"/>
    </row>
    <row r="47" spans="1:9" ht="21" customHeight="1" x14ac:dyDescent="0.55000000000000004">
      <c r="A47" s="54" t="s">
        <v>55</v>
      </c>
      <c r="B47" s="55"/>
      <c r="C47" s="55"/>
      <c r="D47" s="55"/>
      <c r="E47" s="55"/>
      <c r="F47" s="55"/>
      <c r="G47" s="56"/>
      <c r="H47" s="57" t="s">
        <v>29</v>
      </c>
      <c r="I47" s="58"/>
    </row>
    <row r="48" spans="1:9" ht="21" customHeight="1" x14ac:dyDescent="0.55000000000000004">
      <c r="A48" s="65" t="s">
        <v>33</v>
      </c>
      <c r="B48" s="65"/>
      <c r="C48" s="65"/>
      <c r="D48" s="65"/>
      <c r="E48" s="65"/>
      <c r="F48" s="65"/>
      <c r="G48" s="65"/>
      <c r="H48" s="65"/>
      <c r="I48" s="65"/>
    </row>
    <row r="49" spans="1:9" ht="21" customHeight="1" x14ac:dyDescent="0.55000000000000004">
      <c r="A49" s="66"/>
      <c r="B49" s="66"/>
      <c r="C49" s="66"/>
      <c r="D49" s="66"/>
      <c r="E49" s="66"/>
      <c r="F49" s="66"/>
      <c r="G49" s="66"/>
      <c r="H49" s="66"/>
      <c r="I49" s="66"/>
    </row>
    <row r="50" spans="1:9" ht="9" customHeight="1" x14ac:dyDescent="0.55000000000000004"/>
    <row r="51" spans="1:9" ht="21" customHeight="1" x14ac:dyDescent="0.55000000000000004">
      <c r="A51" s="44" t="s">
        <v>24</v>
      </c>
      <c r="B51" s="45"/>
      <c r="C51" s="45"/>
      <c r="D51" s="46"/>
    </row>
    <row r="52" spans="1:9" ht="18" customHeight="1" x14ac:dyDescent="0.55000000000000004">
      <c r="A52" s="47" t="s">
        <v>39</v>
      </c>
      <c r="B52" s="47"/>
      <c r="C52" s="47"/>
      <c r="D52" s="47"/>
      <c r="E52" s="47"/>
      <c r="F52" s="47"/>
      <c r="G52" s="47"/>
      <c r="H52" s="47"/>
      <c r="I52" s="47"/>
    </row>
    <row r="53" spans="1:9" ht="18" customHeight="1" x14ac:dyDescent="0.55000000000000004">
      <c r="A53" s="47"/>
      <c r="B53" s="47"/>
      <c r="C53" s="47"/>
      <c r="D53" s="47"/>
      <c r="E53" s="47"/>
      <c r="F53" s="47"/>
      <c r="G53" s="47"/>
      <c r="H53" s="47"/>
      <c r="I53" s="47"/>
    </row>
  </sheetData>
  <sheetProtection sheet="1" objects="1" scenarios="1" selectLockedCells="1"/>
  <mergeCells count="68">
    <mergeCell ref="A28:B28"/>
    <mergeCell ref="A29:B29"/>
    <mergeCell ref="E20:G20"/>
    <mergeCell ref="E25:G25"/>
    <mergeCell ref="C28:D29"/>
    <mergeCell ref="A27:B27"/>
    <mergeCell ref="E28:F28"/>
    <mergeCell ref="A22:B22"/>
    <mergeCell ref="A23:B23"/>
    <mergeCell ref="E23:F23"/>
    <mergeCell ref="H23:I23"/>
    <mergeCell ref="H24:I24"/>
    <mergeCell ref="A24:B24"/>
    <mergeCell ref="C23:D24"/>
    <mergeCell ref="A48:I49"/>
    <mergeCell ref="A32:D32"/>
    <mergeCell ref="E32:G32"/>
    <mergeCell ref="H32:I32"/>
    <mergeCell ref="F33:H33"/>
    <mergeCell ref="A37:B37"/>
    <mergeCell ref="A38:I39"/>
    <mergeCell ref="A41:D41"/>
    <mergeCell ref="A42:I43"/>
    <mergeCell ref="H28:I28"/>
    <mergeCell ref="E29:F29"/>
    <mergeCell ref="H29:I29"/>
    <mergeCell ref="A51:D51"/>
    <mergeCell ref="A52:I53"/>
    <mergeCell ref="A17:B17"/>
    <mergeCell ref="A18:B18"/>
    <mergeCell ref="E18:F18"/>
    <mergeCell ref="H18:I18"/>
    <mergeCell ref="H19:I19"/>
    <mergeCell ref="C18:D19"/>
    <mergeCell ref="A45:G45"/>
    <mergeCell ref="H45:I45"/>
    <mergeCell ref="A46:G46"/>
    <mergeCell ref="H46:I46"/>
    <mergeCell ref="A47:G47"/>
    <mergeCell ref="H47:I47"/>
    <mergeCell ref="A44:G44"/>
    <mergeCell ref="H44:I44"/>
    <mergeCell ref="A19:B19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A14:E14"/>
    <mergeCell ref="A15:I15"/>
    <mergeCell ref="D9:E9"/>
    <mergeCell ref="F9:G9"/>
    <mergeCell ref="H9:I9"/>
    <mergeCell ref="D10:E10"/>
    <mergeCell ref="F10:G10"/>
    <mergeCell ref="H10:I10"/>
    <mergeCell ref="D8:E8"/>
    <mergeCell ref="F8:G8"/>
    <mergeCell ref="H8:I8"/>
    <mergeCell ref="A1:I1"/>
    <mergeCell ref="A3:I5"/>
    <mergeCell ref="D7:E7"/>
    <mergeCell ref="F7:G7"/>
    <mergeCell ref="H7:I7"/>
  </mergeCells>
  <phoneticPr fontId="3"/>
  <printOptions horizontalCentered="1"/>
  <pageMargins left="0.19685039370078741" right="0.19685039370078741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国保税税額試算表</vt:lpstr>
      <vt:lpstr>国保税税額試算表!Print_Area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kokuho05</dc:creator>
  <cp:lastModifiedBy>嶋田篤嗣</cp:lastModifiedBy>
  <cp:lastPrinted>2025-05-07T05:06:26Z</cp:lastPrinted>
  <dcterms:created xsi:type="dcterms:W3CDTF">2022-07-20T09:57:26Z</dcterms:created>
  <dcterms:modified xsi:type="dcterms:W3CDTF">2025-05-07T05:25:23Z</dcterms:modified>
</cp:coreProperties>
</file>