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★1-3国保【賦課】\（広報）ホームページ\試算表\"/>
    </mc:Choice>
  </mc:AlternateContent>
  <bookViews>
    <workbookView xWindow="0" yWindow="0" windowWidth="19560" windowHeight="7365"/>
  </bookViews>
  <sheets>
    <sheet name="国保税税額試算表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6" l="1"/>
  <c r="AA9" i="6" l="1"/>
  <c r="AA10" i="6"/>
  <c r="AA11" i="6"/>
  <c r="AA12" i="6"/>
  <c r="AA13" i="6"/>
  <c r="M35" i="6"/>
  <c r="K35" i="6"/>
  <c r="M25" i="6"/>
  <c r="K25" i="6"/>
  <c r="M20" i="6"/>
  <c r="AA14" i="6"/>
  <c r="K36" i="6" s="1"/>
  <c r="W36" i="6" s="1"/>
  <c r="Y14" i="6"/>
  <c r="K30" i="6" s="1"/>
  <c r="W30" i="6" s="1"/>
  <c r="Y13" i="6"/>
  <c r="K20" i="6"/>
  <c r="S9" i="6"/>
  <c r="S10" i="6"/>
  <c r="S11" i="6"/>
  <c r="S13" i="6"/>
  <c r="S8" i="6"/>
  <c r="Y9" i="6"/>
  <c r="Y10" i="6"/>
  <c r="Y11" i="6"/>
  <c r="Y12" i="6"/>
  <c r="Y8" i="6"/>
  <c r="S15" i="6"/>
  <c r="W29" i="6" s="1"/>
  <c r="Y31" i="6" s="1"/>
  <c r="AA8" i="6"/>
  <c r="W35" i="6" l="1"/>
  <c r="W20" i="6"/>
  <c r="W25" i="6"/>
  <c r="S14" i="6"/>
  <c r="W24" i="6" l="1"/>
  <c r="Y26" i="6" s="1"/>
  <c r="W34" i="6"/>
  <c r="Y37" i="6" s="1"/>
  <c r="W19" i="6"/>
  <c r="Y21" i="6" s="1"/>
  <c r="V39" i="6" l="1"/>
  <c r="X41" i="6" s="1"/>
</calcChain>
</file>

<file path=xl/sharedStrings.xml><?xml version="1.0" encoding="utf-8"?>
<sst xmlns="http://schemas.openxmlformats.org/spreadsheetml/2006/main" count="83" uniqueCount="60">
  <si>
    <t>1人目</t>
    <rPh sb="1" eb="2">
      <t>ニン</t>
    </rPh>
    <rPh sb="2" eb="3">
      <t>メ</t>
    </rPh>
    <phoneticPr fontId="3"/>
  </si>
  <si>
    <t>2人目</t>
    <rPh sb="1" eb="2">
      <t>ニン</t>
    </rPh>
    <rPh sb="2" eb="3">
      <t>メ</t>
    </rPh>
    <phoneticPr fontId="3"/>
  </si>
  <si>
    <t>3人目</t>
    <rPh sb="1" eb="2">
      <t>ニン</t>
    </rPh>
    <rPh sb="2" eb="3">
      <t>メ</t>
    </rPh>
    <phoneticPr fontId="3"/>
  </si>
  <si>
    <t>4人目</t>
    <rPh sb="1" eb="2">
      <t>ニン</t>
    </rPh>
    <rPh sb="2" eb="3">
      <t>メ</t>
    </rPh>
    <phoneticPr fontId="3"/>
  </si>
  <si>
    <t>5人目</t>
    <rPh sb="1" eb="2">
      <t>ニン</t>
    </rPh>
    <rPh sb="2" eb="3">
      <t>メ</t>
    </rPh>
    <phoneticPr fontId="3"/>
  </si>
  <si>
    <t>6人目</t>
    <rPh sb="1" eb="2">
      <t>ニン</t>
    </rPh>
    <rPh sb="2" eb="3">
      <t>メ</t>
    </rPh>
    <phoneticPr fontId="3"/>
  </si>
  <si>
    <t>７割</t>
    <rPh sb="1" eb="2">
      <t>ワリ</t>
    </rPh>
    <phoneticPr fontId="3"/>
  </si>
  <si>
    <t>５割</t>
    <rPh sb="1" eb="2">
      <t>ワリ</t>
    </rPh>
    <phoneticPr fontId="3"/>
  </si>
  <si>
    <t>２割</t>
    <rPh sb="1" eb="2">
      <t>ワリ</t>
    </rPh>
    <phoneticPr fontId="3"/>
  </si>
  <si>
    <t>※1　源泉徴収票の「給与所得控除後の金額」又は確定申告の「所得金額等の合計」等の金額です。</t>
    <phoneticPr fontId="3"/>
  </si>
  <si>
    <t>税の賦課限度額</t>
    <rPh sb="0" eb="1">
      <t>ゼイ</t>
    </rPh>
    <rPh sb="2" eb="4">
      <t>フカ</t>
    </rPh>
    <rPh sb="4" eb="7">
      <t>ゲンドガク</t>
    </rPh>
    <phoneticPr fontId="3"/>
  </si>
  <si>
    <t>国民健康保険税年税額</t>
    <rPh sb="0" eb="2">
      <t>コクミン</t>
    </rPh>
    <rPh sb="2" eb="4">
      <t>ケンコウ</t>
    </rPh>
    <rPh sb="4" eb="6">
      <t>ホケン</t>
    </rPh>
    <rPh sb="6" eb="7">
      <t>ゼイ</t>
    </rPh>
    <rPh sb="7" eb="8">
      <t>ネン</t>
    </rPh>
    <rPh sb="8" eb="10">
      <t>ゼイガク</t>
    </rPh>
    <phoneticPr fontId="3"/>
  </si>
  <si>
    <t>子ども・子育て支援納付金分</t>
  </si>
  <si>
    <t>18歳以上の被保険者</t>
    <rPh sb="2" eb="5">
      <t>サイイジョウ</t>
    </rPh>
    <rPh sb="6" eb="10">
      <t>ヒホケンシャ</t>
    </rPh>
    <phoneticPr fontId="3"/>
  </si>
  <si>
    <t>被保険者全員</t>
  </si>
  <si>
    <t>かすみがうら市国民健康保険税　年税額試算表</t>
  </si>
  <si>
    <t>被保険者</t>
    <phoneticPr fontId="3"/>
  </si>
  <si>
    <t>所得割基礎額</t>
  </si>
  <si>
    <t>（前年の総所得－43万円）</t>
    <phoneticPr fontId="3"/>
  </si>
  <si>
    <t>18歳以上</t>
    <rPh sb="2" eb="5">
      <t>サイイジョウ</t>
    </rPh>
    <phoneticPr fontId="3"/>
  </si>
  <si>
    <t>40歳以上</t>
    <phoneticPr fontId="3"/>
  </si>
  <si>
    <t>前年1月～12月の収入</t>
    <phoneticPr fontId="3"/>
  </si>
  <si>
    <t>前年1月～12月の所得
（※1）</t>
    <phoneticPr fontId="3"/>
  </si>
  <si>
    <t>4月1日現在</t>
    <phoneticPr fontId="3"/>
  </si>
  <si>
    <t>の年齢</t>
    <phoneticPr fontId="3"/>
  </si>
  <si>
    <t>65歳未満</t>
    <phoneticPr fontId="3"/>
  </si>
  <si>
    <t>医療給付費分</t>
  </si>
  <si>
    <t>所得割額</t>
    <phoneticPr fontId="3"/>
  </si>
  <si>
    <t>均等割額</t>
  </si>
  <si>
    <t>後期高齢者支援金分</t>
  </si>
  <si>
    <t>介護納付金分</t>
  </si>
  <si>
    <t>世帯の合計　①</t>
    <rPh sb="0" eb="2">
      <t>セタイ</t>
    </rPh>
    <rPh sb="3" eb="5">
      <t>ゴウケイ</t>
    </rPh>
    <phoneticPr fontId="3"/>
  </si>
  <si>
    <t>うち40歳以上65歳未満の被保険者の合計　②</t>
    <rPh sb="13" eb="17">
      <t>ヒホケンシャ</t>
    </rPh>
    <rPh sb="18" eb="20">
      <t>ゴウケイ</t>
    </rPh>
    <phoneticPr fontId="3"/>
  </si>
  <si>
    <t xml:space="preserve">① × </t>
    <phoneticPr fontId="3"/>
  </si>
  <si>
    <t>税率 ：</t>
    <rPh sb="0" eb="2">
      <t>ゼイリツ</t>
    </rPh>
    <phoneticPr fontId="3"/>
  </si>
  <si>
    <t>③</t>
    <phoneticPr fontId="3"/>
  </si>
  <si>
    <t xml:space="preserve"> × 人数</t>
    <phoneticPr fontId="3"/>
  </si>
  <si>
    <t xml:space="preserve">賦課限度額 ： </t>
    <rPh sb="0" eb="2">
      <t>フカ</t>
    </rPh>
    <rPh sb="2" eb="4">
      <t>ゲンド</t>
    </rPh>
    <rPh sb="4" eb="5">
      <t>ガク</t>
    </rPh>
    <phoneticPr fontId="3"/>
  </si>
  <si>
    <t>④</t>
    <phoneticPr fontId="3"/>
  </si>
  <si>
    <t xml:space="preserve">② × </t>
    <phoneticPr fontId="3"/>
  </si>
  <si>
    <t>⑤</t>
    <phoneticPr fontId="3"/>
  </si>
  <si>
    <t>⑥</t>
    <phoneticPr fontId="3"/>
  </si>
  <si>
    <t>③ ＋ ④ ＋ ⑤ ＋ ⑥ ＝</t>
    <phoneticPr fontId="3"/>
  </si>
  <si>
    <t>月額（年税額×1/12） ≒</t>
    <phoneticPr fontId="3"/>
  </si>
  <si>
    <t>40歳以上65歳未満の
被保険者</t>
    <phoneticPr fontId="3"/>
  </si>
  <si>
    <t>◆ 国民健康保険税には賦課限度額があるほか、条件により税額が軽減される措置等があります。</t>
    <phoneticPr fontId="3"/>
  </si>
  <si>
    <r>
      <t xml:space="preserve">前年分の源泉徴収票や確定申告書控えをご準備のうえ、国保に加入される方（被保険者）の情報を次の表の黄色の枠内に入力してください。
</t>
    </r>
    <r>
      <rPr>
        <u/>
        <sz val="11"/>
        <color theme="1"/>
        <rFont val="BIZ UDゴシック"/>
        <family val="3"/>
        <charset val="128"/>
      </rPr>
      <t>なお、賦課限度額や所得額に応じた軽減等（◆）があるため、この試算は目安となります。</t>
    </r>
    <phoneticPr fontId="3"/>
  </si>
  <si>
    <t>（）内は18歳以下の人数</t>
    <phoneticPr fontId="3"/>
  </si>
  <si>
    <t>賦課限度額は、医療給付費分が670,000円、後期高齢者支援金分が260,000円、介護納付金分が170,000円、子ども・子育て支援納付金分が30,000円となっていて、年税額の上限は1,130,000円です。</t>
    <rPh sb="58" eb="59">
      <t>コ</t>
    </rPh>
    <rPh sb="62" eb="64">
      <t>コソダ</t>
    </rPh>
    <rPh sb="65" eb="70">
      <t>シエンノウフキン</t>
    </rPh>
    <rPh sb="70" eb="71">
      <t>ブン</t>
    </rPh>
    <rPh sb="74" eb="79">
      <t>０００エン</t>
    </rPh>
    <phoneticPr fontId="3"/>
  </si>
  <si>
    <t>世帯の所得金額に基づく均等割額の軽減</t>
  </si>
  <si>
    <t>世帯主及び被保険者の総所得金額等の合計が基準を満たす場合、均等割額が軽減となります。
ただし、世帯の中に所得を申告していない方がいる場合、適用となりません。</t>
    <phoneticPr fontId="3"/>
  </si>
  <si>
    <t>軽減の対象となる所得基準</t>
  </si>
  <si>
    <t>430,000円＋（給与所得者等（※2）の数－1）×100,000円 以下</t>
    <phoneticPr fontId="3"/>
  </si>
  <si>
    <t>430,000円＋（給与所得者等の数－1）×100,000円＋（310,000円×被保険者数） 以下</t>
    <phoneticPr fontId="3"/>
  </si>
  <si>
    <t>430,000円＋（給与所得者等の数－1）×100,000円＋（570,000円×被保険者数） 以下</t>
    <phoneticPr fontId="3"/>
  </si>
  <si>
    <t>均等割額の
軽減割合</t>
    <phoneticPr fontId="3"/>
  </si>
  <si>
    <t>※2　</t>
    <phoneticPr fontId="3"/>
  </si>
  <si>
    <t>給与所得者等とは、①給与収入が55万円超の給与所得者、②65歳未満で公的年金等の収入金額が60万円超の方、 ③65歳以上で公的年金等の収入金額が110万円超の方をいいます（公的年金等に係る特別控除後は110万円を125万円に読み替えます）。</t>
    <phoneticPr fontId="3"/>
  </si>
  <si>
    <t>18歳以下の被保険者に係る均等割額の減額</t>
  </si>
  <si>
    <t>義務教育就学前の6歳までの被保険者に係る均等割額を５割軽減します。
7歳から18歳（高校3年生に相当）までの被保険者に係る均等割額も市独自に５割軽減します。
子ども・子育て支援納付金分については、18歳までの被保険者に係る均等割額を全額軽減します。</t>
    <rPh sb="0" eb="2">
      <t>ギム</t>
    </rPh>
    <rPh sb="2" eb="4">
      <t>キョウイク</t>
    </rPh>
    <rPh sb="4" eb="7">
      <t>シュウガクマエ</t>
    </rPh>
    <rPh sb="13" eb="17">
      <t>ヒホケンシャ</t>
    </rPh>
    <rPh sb="35" eb="36">
      <t>サイ</t>
    </rPh>
    <rPh sb="72" eb="74">
      <t>ケイゲン</t>
    </rPh>
    <rPh sb="79" eb="80">
      <t>コ</t>
    </rPh>
    <rPh sb="83" eb="85">
      <t>コソダ</t>
    </rPh>
    <rPh sb="86" eb="91">
      <t>シエンノウフキン</t>
    </rPh>
    <rPh sb="91" eb="92">
      <t>ブン</t>
    </rPh>
    <rPh sb="100" eb="101">
      <t>サイ</t>
    </rPh>
    <rPh sb="104" eb="108">
      <t>ヒホケンシャ</t>
    </rPh>
    <rPh sb="109" eb="110">
      <t>カカ</t>
    </rPh>
    <rPh sb="111" eb="114">
      <t>キントウワリ</t>
    </rPh>
    <rPh sb="114" eb="115">
      <t>ガク</t>
    </rPh>
    <rPh sb="116" eb="118">
      <t>ゼンガク</t>
    </rPh>
    <rPh sb="118" eb="120">
      <t>ケイゲン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</si>
</sst>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 人&quot;"/>
    <numFmt numFmtId="177" formatCode="#,##0&quot; 円 &quot;"/>
    <numFmt numFmtId="178" formatCode="&quot;(&quot;0&quot; 人)&quot;"/>
    <numFmt numFmtId="179" formatCode="0&quot; 歳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177" fontId="2" fillId="0" borderId="25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3" xfId="1" applyNumberFormat="1" applyFont="1" applyBorder="1" applyAlignment="1">
      <alignment horizontal="right" vertical="center"/>
    </xf>
    <xf numFmtId="177" fontId="2" fillId="0" borderId="6" xfId="1" applyNumberFormat="1" applyFont="1" applyBorder="1" applyAlignment="1">
      <alignment horizontal="right" vertical="center"/>
    </xf>
    <xf numFmtId="177" fontId="2" fillId="0" borderId="4" xfId="1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80" fontId="2" fillId="0" borderId="6" xfId="0" applyNumberFormat="1" applyFont="1" applyBorder="1" applyAlignment="1">
      <alignment horizontal="left" vertical="center"/>
    </xf>
    <xf numFmtId="180" fontId="2" fillId="0" borderId="4" xfId="0" applyNumberFormat="1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7" fontId="2" fillId="0" borderId="13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left" vertical="center"/>
    </xf>
    <xf numFmtId="10" fontId="2" fillId="0" borderId="4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8" fontId="2" fillId="0" borderId="14" xfId="0" applyNumberFormat="1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0"/>
  <sheetViews>
    <sheetView tabSelected="1" zoomScaleNormal="100" workbookViewId="0">
      <selection activeCell="G11" sqref="G11:L11"/>
    </sheetView>
  </sheetViews>
  <sheetFormatPr defaultRowHeight="13.5" x14ac:dyDescent="0.4"/>
  <cols>
    <col min="1" max="66" width="3.125" style="1" customWidth="1"/>
    <col min="67" max="16384" width="9" style="1"/>
  </cols>
  <sheetData>
    <row r="1" spans="1:36" ht="18.75" customHeight="1" x14ac:dyDescent="0.4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6" ht="18.7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36" ht="18.75" customHeight="1" x14ac:dyDescent="0.4">
      <c r="A3" s="13" t="s">
        <v>46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6" ht="18.75" customHeigh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6" ht="18.75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6" ht="18.75" customHeight="1" x14ac:dyDescent="0.4">
      <c r="A6" s="15" t="s">
        <v>16</v>
      </c>
      <c r="B6" s="16"/>
      <c r="C6" s="17"/>
      <c r="D6" s="21" t="s">
        <v>23</v>
      </c>
      <c r="E6" s="22"/>
      <c r="F6" s="23"/>
      <c r="G6" s="28" t="s">
        <v>21</v>
      </c>
      <c r="H6" s="29"/>
      <c r="I6" s="29"/>
      <c r="J6" s="29"/>
      <c r="K6" s="29"/>
      <c r="L6" s="30"/>
      <c r="M6" s="47" t="s">
        <v>22</v>
      </c>
      <c r="N6" s="48"/>
      <c r="O6" s="48"/>
      <c r="P6" s="48"/>
      <c r="Q6" s="48"/>
      <c r="R6" s="49"/>
      <c r="S6" s="41" t="s">
        <v>17</v>
      </c>
      <c r="T6" s="42"/>
      <c r="U6" s="42"/>
      <c r="V6" s="42"/>
      <c r="W6" s="42"/>
      <c r="X6" s="42"/>
      <c r="Y6" s="37" t="s">
        <v>20</v>
      </c>
      <c r="Z6" s="38"/>
      <c r="AA6" s="9" t="s">
        <v>19</v>
      </c>
      <c r="AB6" s="10"/>
      <c r="AJ6" s="2"/>
    </row>
    <row r="7" spans="1:36" ht="18.75" customHeight="1" x14ac:dyDescent="0.4">
      <c r="A7" s="18"/>
      <c r="B7" s="19"/>
      <c r="C7" s="20"/>
      <c r="D7" s="24" t="s">
        <v>24</v>
      </c>
      <c r="E7" s="25"/>
      <c r="F7" s="26"/>
      <c r="G7" s="31"/>
      <c r="H7" s="32"/>
      <c r="I7" s="32"/>
      <c r="J7" s="32"/>
      <c r="K7" s="32"/>
      <c r="L7" s="33"/>
      <c r="M7" s="50"/>
      <c r="N7" s="51"/>
      <c r="O7" s="51"/>
      <c r="P7" s="51"/>
      <c r="Q7" s="51"/>
      <c r="R7" s="52"/>
      <c r="S7" s="43" t="s">
        <v>18</v>
      </c>
      <c r="T7" s="44"/>
      <c r="U7" s="44"/>
      <c r="V7" s="44"/>
      <c r="W7" s="44"/>
      <c r="X7" s="44"/>
      <c r="Y7" s="39" t="s">
        <v>25</v>
      </c>
      <c r="Z7" s="40"/>
      <c r="AA7" s="11"/>
      <c r="AB7" s="12"/>
    </row>
    <row r="8" spans="1:36" ht="18.75" customHeight="1" x14ac:dyDescent="0.4">
      <c r="A8" s="8" t="s">
        <v>0</v>
      </c>
      <c r="B8" s="8"/>
      <c r="C8" s="8"/>
      <c r="D8" s="27"/>
      <c r="E8" s="27"/>
      <c r="F8" s="2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5" t="str">
        <f>IF(M8="","",IF(M8-430000&lt;0,0,M8-430000))</f>
        <v/>
      </c>
      <c r="T8" s="46"/>
      <c r="U8" s="46"/>
      <c r="V8" s="46"/>
      <c r="W8" s="46"/>
      <c r="X8" s="46"/>
      <c r="Y8" s="35" t="str">
        <f>IF(D8&gt;39,IF(D8&lt;64,"○",""),"")</f>
        <v/>
      </c>
      <c r="Z8" s="36"/>
      <c r="AA8" s="8" t="str">
        <f>IF(D8&gt;17,"○","")</f>
        <v/>
      </c>
      <c r="AB8" s="8"/>
    </row>
    <row r="9" spans="1:36" ht="18.75" customHeight="1" x14ac:dyDescent="0.4">
      <c r="A9" s="8" t="s">
        <v>1</v>
      </c>
      <c r="B9" s="8"/>
      <c r="C9" s="8"/>
      <c r="D9" s="27"/>
      <c r="E9" s="27"/>
      <c r="F9" s="2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45" t="str">
        <f t="shared" ref="S9:S13" si="0">IF(M9="","",IF(M9-430000&lt;0,0,M9-430000))</f>
        <v/>
      </c>
      <c r="T9" s="46"/>
      <c r="U9" s="46"/>
      <c r="V9" s="46"/>
      <c r="W9" s="46"/>
      <c r="X9" s="46"/>
      <c r="Y9" s="35" t="str">
        <f t="shared" ref="Y9:Y12" si="1">IF(D9&gt;39,IF(D9&lt;64,"○",""),"")</f>
        <v/>
      </c>
      <c r="Z9" s="36"/>
      <c r="AA9" s="8" t="str">
        <f t="shared" ref="AA9:AA13" si="2">IF(D9&gt;17,"○","")</f>
        <v/>
      </c>
      <c r="AB9" s="8"/>
    </row>
    <row r="10" spans="1:36" ht="18.75" customHeight="1" x14ac:dyDescent="0.4">
      <c r="A10" s="8" t="s">
        <v>2</v>
      </c>
      <c r="B10" s="8"/>
      <c r="C10" s="8"/>
      <c r="D10" s="27"/>
      <c r="E10" s="27"/>
      <c r="F10" s="2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5" t="str">
        <f t="shared" si="0"/>
        <v/>
      </c>
      <c r="T10" s="46"/>
      <c r="U10" s="46"/>
      <c r="V10" s="46"/>
      <c r="W10" s="46"/>
      <c r="X10" s="46"/>
      <c r="Y10" s="35" t="str">
        <f t="shared" si="1"/>
        <v/>
      </c>
      <c r="Z10" s="36"/>
      <c r="AA10" s="8" t="str">
        <f t="shared" si="2"/>
        <v/>
      </c>
      <c r="AB10" s="8"/>
    </row>
    <row r="11" spans="1:36" ht="18.75" customHeight="1" x14ac:dyDescent="0.4">
      <c r="A11" s="8" t="s">
        <v>3</v>
      </c>
      <c r="B11" s="8"/>
      <c r="C11" s="8"/>
      <c r="D11" s="27"/>
      <c r="E11" s="27"/>
      <c r="F11" s="27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45" t="str">
        <f t="shared" si="0"/>
        <v/>
      </c>
      <c r="T11" s="46"/>
      <c r="U11" s="46"/>
      <c r="V11" s="46"/>
      <c r="W11" s="46"/>
      <c r="X11" s="46"/>
      <c r="Y11" s="35" t="str">
        <f t="shared" si="1"/>
        <v/>
      </c>
      <c r="Z11" s="36"/>
      <c r="AA11" s="8" t="str">
        <f t="shared" si="2"/>
        <v/>
      </c>
      <c r="AB11" s="8"/>
    </row>
    <row r="12" spans="1:36" ht="18.75" customHeight="1" x14ac:dyDescent="0.4">
      <c r="A12" s="8" t="s">
        <v>4</v>
      </c>
      <c r="B12" s="8"/>
      <c r="C12" s="8"/>
      <c r="D12" s="27"/>
      <c r="E12" s="27"/>
      <c r="F12" s="27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45" t="str">
        <f t="shared" si="0"/>
        <v/>
      </c>
      <c r="T12" s="46"/>
      <c r="U12" s="46"/>
      <c r="V12" s="46"/>
      <c r="W12" s="46"/>
      <c r="X12" s="46"/>
      <c r="Y12" s="35" t="str">
        <f t="shared" si="1"/>
        <v/>
      </c>
      <c r="Z12" s="36"/>
      <c r="AA12" s="8" t="str">
        <f t="shared" si="2"/>
        <v/>
      </c>
      <c r="AB12" s="8"/>
    </row>
    <row r="13" spans="1:36" ht="18.75" customHeight="1" x14ac:dyDescent="0.4">
      <c r="A13" s="8" t="s">
        <v>5</v>
      </c>
      <c r="B13" s="8"/>
      <c r="C13" s="8"/>
      <c r="D13" s="27"/>
      <c r="E13" s="27"/>
      <c r="F13" s="27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45" t="str">
        <f t="shared" si="0"/>
        <v/>
      </c>
      <c r="T13" s="46"/>
      <c r="U13" s="46"/>
      <c r="V13" s="46"/>
      <c r="W13" s="46"/>
      <c r="X13" s="46"/>
      <c r="Y13" s="35" t="str">
        <f>IF(D13&gt;39,IF(D13&lt;64,"○",""),"")</f>
        <v/>
      </c>
      <c r="Z13" s="36"/>
      <c r="AA13" s="8" t="str">
        <f t="shared" si="2"/>
        <v/>
      </c>
      <c r="AB13" s="8"/>
    </row>
    <row r="14" spans="1:36" ht="18.75" customHeight="1" x14ac:dyDescent="0.4">
      <c r="A14" s="77" t="s">
        <v>31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45">
        <f>SUM(S8:X13)</f>
        <v>0</v>
      </c>
      <c r="T14" s="46"/>
      <c r="U14" s="46"/>
      <c r="V14" s="46"/>
      <c r="W14" s="46"/>
      <c r="X14" s="46"/>
      <c r="Y14" s="53">
        <f>COUNTIF(Y8:Z13,"○")</f>
        <v>0</v>
      </c>
      <c r="Z14" s="54"/>
      <c r="AA14" s="57">
        <f>COUNTIF(AA8:AB13,"○")</f>
        <v>0</v>
      </c>
      <c r="AB14" s="58"/>
    </row>
    <row r="15" spans="1:36" ht="18.75" customHeight="1" x14ac:dyDescent="0.4">
      <c r="A15" s="77" t="s">
        <v>32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45">
        <f>SUMIF(Y8:Z13,"○",S8:X13)</f>
        <v>0</v>
      </c>
      <c r="T15" s="46"/>
      <c r="U15" s="46"/>
      <c r="V15" s="46"/>
      <c r="W15" s="46"/>
      <c r="X15" s="46"/>
      <c r="Y15" s="55"/>
      <c r="Z15" s="56"/>
      <c r="AA15" s="59"/>
      <c r="AB15" s="60"/>
    </row>
    <row r="16" spans="1:36" ht="18.75" customHeight="1" x14ac:dyDescent="0.4">
      <c r="A16" s="76" t="s">
        <v>9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15" customHeight="1" x14ac:dyDescent="0.4"/>
    <row r="18" spans="1:28" ht="18.75" customHeight="1" x14ac:dyDescent="0.4">
      <c r="A18" s="4" t="s">
        <v>26</v>
      </c>
      <c r="T18" s="88" t="s">
        <v>37</v>
      </c>
      <c r="U18" s="88"/>
      <c r="V18" s="88"/>
      <c r="W18" s="88"/>
      <c r="X18" s="88"/>
      <c r="Y18" s="87">
        <v>670000</v>
      </c>
      <c r="Z18" s="87"/>
      <c r="AA18" s="87"/>
      <c r="AB18" s="87"/>
    </row>
    <row r="19" spans="1:28" ht="18.75" customHeight="1" x14ac:dyDescent="0.4">
      <c r="A19" s="71" t="s">
        <v>27</v>
      </c>
      <c r="B19" s="71"/>
      <c r="C19" s="71"/>
      <c r="D19" s="71"/>
      <c r="E19" s="73" t="s">
        <v>14</v>
      </c>
      <c r="F19" s="73"/>
      <c r="G19" s="73"/>
      <c r="H19" s="73"/>
      <c r="I19" s="73"/>
      <c r="J19" s="73"/>
      <c r="K19" s="78" t="s">
        <v>34</v>
      </c>
      <c r="L19" s="79"/>
      <c r="M19" s="79"/>
      <c r="N19" s="80">
        <v>7.1999999999999995E-2</v>
      </c>
      <c r="O19" s="81"/>
      <c r="P19" s="78" t="s">
        <v>33</v>
      </c>
      <c r="Q19" s="79"/>
      <c r="R19" s="79"/>
      <c r="S19" s="79"/>
      <c r="T19" s="80">
        <v>7.1999999999999995E-2</v>
      </c>
      <c r="U19" s="80"/>
      <c r="V19" s="81"/>
      <c r="W19" s="61">
        <f>ROUNDDOWN($S$14*T19,0)</f>
        <v>0</v>
      </c>
      <c r="X19" s="62"/>
      <c r="Y19" s="62"/>
      <c r="Z19" s="62"/>
      <c r="AA19" s="62"/>
      <c r="AB19" s="63"/>
    </row>
    <row r="20" spans="1:28" ht="18.75" customHeight="1" x14ac:dyDescent="0.4">
      <c r="A20" s="71" t="s">
        <v>28</v>
      </c>
      <c r="B20" s="71"/>
      <c r="C20" s="71"/>
      <c r="D20" s="71"/>
      <c r="E20" s="73"/>
      <c r="F20" s="73"/>
      <c r="G20" s="73"/>
      <c r="H20" s="73"/>
      <c r="I20" s="73"/>
      <c r="J20" s="73"/>
      <c r="K20" s="67">
        <f>COUNT($D$8:$F$13)</f>
        <v>0</v>
      </c>
      <c r="L20" s="68"/>
      <c r="M20" s="69">
        <f>COUNTIF($D$8:$F$13,"&lt;18")</f>
        <v>0</v>
      </c>
      <c r="N20" s="69"/>
      <c r="O20" s="70"/>
      <c r="P20" s="82">
        <v>32000</v>
      </c>
      <c r="Q20" s="83"/>
      <c r="R20" s="83"/>
      <c r="S20" s="83"/>
      <c r="T20" s="89" t="s">
        <v>36</v>
      </c>
      <c r="U20" s="89"/>
      <c r="V20" s="90"/>
      <c r="W20" s="64">
        <f>P20*(K20-M20)+P20/2*M20</f>
        <v>0</v>
      </c>
      <c r="X20" s="65"/>
      <c r="Y20" s="65"/>
      <c r="Z20" s="65"/>
      <c r="AA20" s="65"/>
      <c r="AB20" s="66"/>
    </row>
    <row r="21" spans="1:28" ht="18.75" customHeight="1" x14ac:dyDescent="0.4">
      <c r="K21" s="100" t="s">
        <v>47</v>
      </c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  <c r="W21" s="84" t="s">
        <v>35</v>
      </c>
      <c r="X21" s="85"/>
      <c r="Y21" s="83">
        <f>IF(SUM(W19:AB20)&gt;=Y18,Y18,ROUNDDOWN(SUM(W19:AB20),-2))</f>
        <v>0</v>
      </c>
      <c r="Z21" s="83"/>
      <c r="AA21" s="83"/>
      <c r="AB21" s="86"/>
    </row>
    <row r="22" spans="1:28" ht="15" customHeight="1" x14ac:dyDescent="0.4"/>
    <row r="23" spans="1:28" ht="18.75" customHeight="1" x14ac:dyDescent="0.4">
      <c r="A23" s="4" t="s">
        <v>29</v>
      </c>
      <c r="T23" s="88" t="s">
        <v>37</v>
      </c>
      <c r="U23" s="88"/>
      <c r="V23" s="88"/>
      <c r="W23" s="88"/>
      <c r="X23" s="88"/>
      <c r="Y23" s="87">
        <v>260000</v>
      </c>
      <c r="Z23" s="87"/>
      <c r="AA23" s="87"/>
      <c r="AB23" s="87"/>
    </row>
    <row r="24" spans="1:28" ht="18.75" customHeight="1" x14ac:dyDescent="0.4">
      <c r="A24" s="71" t="s">
        <v>27</v>
      </c>
      <c r="B24" s="71"/>
      <c r="C24" s="71"/>
      <c r="D24" s="71"/>
      <c r="E24" s="73" t="s">
        <v>14</v>
      </c>
      <c r="F24" s="73"/>
      <c r="G24" s="73"/>
      <c r="H24" s="73"/>
      <c r="I24" s="73"/>
      <c r="J24" s="73"/>
      <c r="K24" s="78" t="s">
        <v>34</v>
      </c>
      <c r="L24" s="79"/>
      <c r="M24" s="79"/>
      <c r="N24" s="80">
        <v>3.4000000000000002E-2</v>
      </c>
      <c r="O24" s="81"/>
      <c r="P24" s="78" t="s">
        <v>33</v>
      </c>
      <c r="Q24" s="79"/>
      <c r="R24" s="79"/>
      <c r="S24" s="79"/>
      <c r="T24" s="80">
        <v>3.4000000000000002E-2</v>
      </c>
      <c r="U24" s="80"/>
      <c r="V24" s="81"/>
      <c r="W24" s="61">
        <f>ROUNDDOWN($S$14*T24,0)</f>
        <v>0</v>
      </c>
      <c r="X24" s="62"/>
      <c r="Y24" s="62"/>
      <c r="Z24" s="62"/>
      <c r="AA24" s="62"/>
      <c r="AB24" s="63"/>
    </row>
    <row r="25" spans="1:28" ht="18.75" customHeight="1" x14ac:dyDescent="0.4">
      <c r="A25" s="71" t="s">
        <v>28</v>
      </c>
      <c r="B25" s="71"/>
      <c r="C25" s="71"/>
      <c r="D25" s="71"/>
      <c r="E25" s="73"/>
      <c r="F25" s="73"/>
      <c r="G25" s="73"/>
      <c r="H25" s="73"/>
      <c r="I25" s="73"/>
      <c r="J25" s="73"/>
      <c r="K25" s="67">
        <f>COUNT($D$8:$F$13)</f>
        <v>0</v>
      </c>
      <c r="L25" s="68"/>
      <c r="M25" s="69">
        <f>COUNTIF($D$8:$F$13,"&lt;18")</f>
        <v>0</v>
      </c>
      <c r="N25" s="69"/>
      <c r="O25" s="70"/>
      <c r="P25" s="82">
        <v>14000</v>
      </c>
      <c r="Q25" s="83"/>
      <c r="R25" s="83"/>
      <c r="S25" s="83"/>
      <c r="T25" s="89" t="s">
        <v>36</v>
      </c>
      <c r="U25" s="89"/>
      <c r="V25" s="90"/>
      <c r="W25" s="64">
        <f>P25*(K25-M25)+P25/2*M25</f>
        <v>0</v>
      </c>
      <c r="X25" s="65"/>
      <c r="Y25" s="65"/>
      <c r="Z25" s="65"/>
      <c r="AA25" s="65"/>
      <c r="AB25" s="66"/>
    </row>
    <row r="26" spans="1:28" ht="18.75" customHeight="1" x14ac:dyDescent="0.4">
      <c r="K26" s="100" t="s">
        <v>47</v>
      </c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  <c r="W26" s="84" t="s">
        <v>38</v>
      </c>
      <c r="X26" s="85"/>
      <c r="Y26" s="83">
        <f>IF(SUM(W24:AB25)&gt;=Y23,Y23,ROUNDDOWN(SUM(W24:AB25),-2))</f>
        <v>0</v>
      </c>
      <c r="Z26" s="83"/>
      <c r="AA26" s="83"/>
      <c r="AB26" s="86"/>
    </row>
    <row r="27" spans="1:28" ht="15" customHeight="1" x14ac:dyDescent="0.4"/>
    <row r="28" spans="1:28" ht="18.75" customHeight="1" x14ac:dyDescent="0.4">
      <c r="A28" s="4" t="s">
        <v>30</v>
      </c>
      <c r="T28" s="88" t="s">
        <v>37</v>
      </c>
      <c r="U28" s="88"/>
      <c r="V28" s="88"/>
      <c r="W28" s="88"/>
      <c r="X28" s="88"/>
      <c r="Y28" s="87">
        <v>170000</v>
      </c>
      <c r="Z28" s="87"/>
      <c r="AA28" s="87"/>
      <c r="AB28" s="87"/>
    </row>
    <row r="29" spans="1:28" ht="18.75" customHeight="1" x14ac:dyDescent="0.4">
      <c r="A29" s="71" t="s">
        <v>27</v>
      </c>
      <c r="B29" s="71"/>
      <c r="C29" s="71"/>
      <c r="D29" s="71"/>
      <c r="E29" s="72" t="s">
        <v>44</v>
      </c>
      <c r="F29" s="72"/>
      <c r="G29" s="72"/>
      <c r="H29" s="72"/>
      <c r="I29" s="72"/>
      <c r="J29" s="72"/>
      <c r="K29" s="78" t="s">
        <v>34</v>
      </c>
      <c r="L29" s="79"/>
      <c r="M29" s="79"/>
      <c r="N29" s="80">
        <v>2.8000000000000001E-2</v>
      </c>
      <c r="O29" s="81"/>
      <c r="P29" s="78" t="s">
        <v>39</v>
      </c>
      <c r="Q29" s="79"/>
      <c r="R29" s="79"/>
      <c r="S29" s="79"/>
      <c r="T29" s="80">
        <v>2.8000000000000001E-2</v>
      </c>
      <c r="U29" s="80"/>
      <c r="V29" s="81"/>
      <c r="W29" s="61">
        <f>ROUNDDOWN($S$15*T29,0)</f>
        <v>0</v>
      </c>
      <c r="X29" s="62"/>
      <c r="Y29" s="62"/>
      <c r="Z29" s="62"/>
      <c r="AA29" s="62"/>
      <c r="AB29" s="63"/>
    </row>
    <row r="30" spans="1:28" ht="18.75" customHeight="1" x14ac:dyDescent="0.4">
      <c r="A30" s="71" t="s">
        <v>28</v>
      </c>
      <c r="B30" s="71"/>
      <c r="C30" s="71"/>
      <c r="D30" s="71"/>
      <c r="E30" s="72"/>
      <c r="F30" s="72"/>
      <c r="G30" s="72"/>
      <c r="H30" s="72"/>
      <c r="I30" s="72"/>
      <c r="J30" s="72"/>
      <c r="K30" s="94">
        <f>Y14</f>
        <v>0</v>
      </c>
      <c r="L30" s="95"/>
      <c r="M30" s="95"/>
      <c r="N30" s="95"/>
      <c r="O30" s="96"/>
      <c r="P30" s="82">
        <v>16000</v>
      </c>
      <c r="Q30" s="83"/>
      <c r="R30" s="83"/>
      <c r="S30" s="83"/>
      <c r="T30" s="89" t="s">
        <v>36</v>
      </c>
      <c r="U30" s="89"/>
      <c r="V30" s="90"/>
      <c r="W30" s="64">
        <f>P30*K30</f>
        <v>0</v>
      </c>
      <c r="X30" s="65"/>
      <c r="Y30" s="65"/>
      <c r="Z30" s="65"/>
      <c r="AA30" s="65"/>
      <c r="AB30" s="66"/>
    </row>
    <row r="31" spans="1:28" ht="18.75" customHeight="1" x14ac:dyDescent="0.4">
      <c r="W31" s="84" t="s">
        <v>40</v>
      </c>
      <c r="X31" s="85"/>
      <c r="Y31" s="83">
        <f>IF(SUM(W29:AB30)&gt;=Y28,Y28,ROUNDDOWN(SUM(W29:AB30),-2))</f>
        <v>0</v>
      </c>
      <c r="Z31" s="83"/>
      <c r="AA31" s="83"/>
      <c r="AB31" s="86"/>
    </row>
    <row r="32" spans="1:28" ht="15" customHeight="1" x14ac:dyDescent="0.4"/>
    <row r="33" spans="1:28" ht="18.75" customHeight="1" x14ac:dyDescent="0.4">
      <c r="A33" s="4" t="s">
        <v>12</v>
      </c>
      <c r="T33" s="88" t="s">
        <v>37</v>
      </c>
      <c r="U33" s="88"/>
      <c r="V33" s="88"/>
      <c r="W33" s="88"/>
      <c r="X33" s="88"/>
      <c r="Y33" s="87">
        <v>30000</v>
      </c>
      <c r="Z33" s="87"/>
      <c r="AA33" s="87"/>
      <c r="AB33" s="87"/>
    </row>
    <row r="34" spans="1:28" ht="18.75" customHeight="1" x14ac:dyDescent="0.4">
      <c r="A34" s="71" t="s">
        <v>27</v>
      </c>
      <c r="B34" s="71"/>
      <c r="C34" s="71"/>
      <c r="D34" s="71"/>
      <c r="E34" s="73" t="s">
        <v>14</v>
      </c>
      <c r="F34" s="73"/>
      <c r="G34" s="73"/>
      <c r="H34" s="73"/>
      <c r="I34" s="73"/>
      <c r="J34" s="73"/>
      <c r="K34" s="78" t="s">
        <v>34</v>
      </c>
      <c r="L34" s="79"/>
      <c r="M34" s="79"/>
      <c r="N34" s="115">
        <v>2.8E-3</v>
      </c>
      <c r="O34" s="116"/>
      <c r="P34" s="78" t="s">
        <v>33</v>
      </c>
      <c r="Q34" s="79"/>
      <c r="R34" s="79"/>
      <c r="S34" s="79"/>
      <c r="T34" s="115">
        <v>2.8E-3</v>
      </c>
      <c r="U34" s="115"/>
      <c r="V34" s="116"/>
      <c r="W34" s="61">
        <f>ROUNDDOWN($S$14*T34,0)</f>
        <v>0</v>
      </c>
      <c r="X34" s="62"/>
      <c r="Y34" s="62"/>
      <c r="Z34" s="62"/>
      <c r="AA34" s="62"/>
      <c r="AB34" s="63"/>
    </row>
    <row r="35" spans="1:28" ht="18.75" customHeight="1" x14ac:dyDescent="0.4">
      <c r="A35" s="71" t="s">
        <v>28</v>
      </c>
      <c r="B35" s="71"/>
      <c r="C35" s="71"/>
      <c r="D35" s="71"/>
      <c r="E35" s="74" t="s">
        <v>14</v>
      </c>
      <c r="F35" s="74"/>
      <c r="G35" s="74"/>
      <c r="H35" s="74"/>
      <c r="I35" s="74"/>
      <c r="J35" s="74"/>
      <c r="K35" s="117">
        <f>COUNT($D$8:$F$13)</f>
        <v>0</v>
      </c>
      <c r="L35" s="118"/>
      <c r="M35" s="119">
        <f>COUNTIF($D$8:$F$13,"&lt;18")</f>
        <v>0</v>
      </c>
      <c r="N35" s="119"/>
      <c r="O35" s="120"/>
      <c r="P35" s="121">
        <v>1800</v>
      </c>
      <c r="Q35" s="122"/>
      <c r="R35" s="122"/>
      <c r="S35" s="122"/>
      <c r="T35" s="123" t="s">
        <v>36</v>
      </c>
      <c r="U35" s="123"/>
      <c r="V35" s="124"/>
      <c r="W35" s="91">
        <f>P35*(K35-M35)</f>
        <v>0</v>
      </c>
      <c r="X35" s="92"/>
      <c r="Y35" s="92"/>
      <c r="Z35" s="92"/>
      <c r="AA35" s="92"/>
      <c r="AB35" s="93"/>
    </row>
    <row r="36" spans="1:28" ht="18.75" customHeight="1" x14ac:dyDescent="0.4">
      <c r="A36" s="71"/>
      <c r="B36" s="71"/>
      <c r="C36" s="71"/>
      <c r="D36" s="71"/>
      <c r="E36" s="75" t="s">
        <v>13</v>
      </c>
      <c r="F36" s="75"/>
      <c r="G36" s="75"/>
      <c r="H36" s="75"/>
      <c r="I36" s="75"/>
      <c r="J36" s="75"/>
      <c r="K36" s="107">
        <f>AA14</f>
        <v>0</v>
      </c>
      <c r="L36" s="108"/>
      <c r="M36" s="108"/>
      <c r="N36" s="108"/>
      <c r="O36" s="109"/>
      <c r="P36" s="110">
        <v>140</v>
      </c>
      <c r="Q36" s="111"/>
      <c r="R36" s="111"/>
      <c r="S36" s="111"/>
      <c r="T36" s="112" t="s">
        <v>36</v>
      </c>
      <c r="U36" s="112"/>
      <c r="V36" s="113"/>
      <c r="W36" s="110">
        <f>P36*K36</f>
        <v>0</v>
      </c>
      <c r="X36" s="111"/>
      <c r="Y36" s="111"/>
      <c r="Z36" s="111"/>
      <c r="AA36" s="111"/>
      <c r="AB36" s="114"/>
    </row>
    <row r="37" spans="1:28" ht="18.75" customHeight="1" x14ac:dyDescent="0.4">
      <c r="K37" s="100" t="s">
        <v>47</v>
      </c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1"/>
      <c r="W37" s="84" t="s">
        <v>41</v>
      </c>
      <c r="X37" s="85"/>
      <c r="Y37" s="83">
        <f>IF(SUM(W34:AB36)&gt;=Y33,Y33,ROUNDDOWN(SUM(W34:AB36),-2))</f>
        <v>0</v>
      </c>
      <c r="Z37" s="83"/>
      <c r="AA37" s="83"/>
      <c r="AB37" s="86"/>
    </row>
    <row r="38" spans="1:28" ht="18.75" customHeight="1" x14ac:dyDescent="0.4"/>
    <row r="39" spans="1:28" ht="18.75" customHeight="1" x14ac:dyDescent="0.4">
      <c r="A39" s="106" t="s">
        <v>11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4" t="s">
        <v>42</v>
      </c>
      <c r="M39" s="105"/>
      <c r="N39" s="105"/>
      <c r="O39" s="105"/>
      <c r="P39" s="105"/>
      <c r="Q39" s="105"/>
      <c r="R39" s="105"/>
      <c r="S39" s="105"/>
      <c r="T39" s="105"/>
      <c r="U39" s="105"/>
      <c r="V39" s="102">
        <f>Y21+Y26+Y31+Y37</f>
        <v>0</v>
      </c>
      <c r="W39" s="102"/>
      <c r="X39" s="102"/>
      <c r="Y39" s="102"/>
      <c r="Z39" s="102"/>
      <c r="AA39" s="102"/>
      <c r="AB39" s="103"/>
    </row>
    <row r="40" spans="1:28" ht="18.75" customHeight="1" x14ac:dyDescent="0.4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4"/>
      <c r="M40" s="105"/>
      <c r="N40" s="105"/>
      <c r="O40" s="105"/>
      <c r="P40" s="105"/>
      <c r="Q40" s="105"/>
      <c r="R40" s="105"/>
      <c r="S40" s="105"/>
      <c r="T40" s="105"/>
      <c r="U40" s="105"/>
      <c r="V40" s="102"/>
      <c r="W40" s="102"/>
      <c r="X40" s="102"/>
      <c r="Y40" s="102"/>
      <c r="Z40" s="102"/>
      <c r="AA40" s="102"/>
      <c r="AB40" s="103"/>
    </row>
    <row r="41" spans="1:28" ht="18.75" customHeight="1" x14ac:dyDescent="0.4">
      <c r="M41" s="3"/>
      <c r="N41" s="3"/>
      <c r="O41" s="3"/>
      <c r="P41" s="98" t="s">
        <v>43</v>
      </c>
      <c r="Q41" s="98"/>
      <c r="R41" s="98"/>
      <c r="S41" s="98"/>
      <c r="T41" s="98"/>
      <c r="U41" s="98"/>
      <c r="V41" s="98"/>
      <c r="W41" s="98"/>
      <c r="X41" s="97">
        <f>ROUNDUP(V39/12,-2)</f>
        <v>0</v>
      </c>
      <c r="Y41" s="97"/>
      <c r="Z41" s="97"/>
      <c r="AA41" s="97"/>
      <c r="AB41" s="97"/>
    </row>
    <row r="42" spans="1:28" ht="18.75" customHeight="1" x14ac:dyDescent="0.4"/>
    <row r="43" spans="1:28" ht="18.75" customHeight="1" x14ac:dyDescent="0.4">
      <c r="A43" s="99" t="s">
        <v>45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1:28" ht="18.75" customHeight="1" x14ac:dyDescent="0.4"/>
    <row r="45" spans="1:28" ht="18.75" customHeight="1" x14ac:dyDescent="0.4">
      <c r="A45" s="6" t="s">
        <v>10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8.75" customHeight="1" x14ac:dyDescent="0.4">
      <c r="A46" s="7" t="s">
        <v>48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8.7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8.75" customHeight="1" x14ac:dyDescent="0.4"/>
    <row r="49" spans="1:28" ht="18.75" customHeight="1" x14ac:dyDescent="0.4">
      <c r="A49" s="6" t="s">
        <v>49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8.75" customHeight="1" x14ac:dyDescent="0.4">
      <c r="A50" s="7" t="s">
        <v>50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8.75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8.75" customHeight="1" x14ac:dyDescent="0.4">
      <c r="A52" s="129" t="s">
        <v>51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8" t="s">
        <v>55</v>
      </c>
      <c r="Z52" s="128"/>
      <c r="AA52" s="128"/>
      <c r="AB52" s="128"/>
    </row>
    <row r="53" spans="1:28" ht="18.75" customHeight="1" x14ac:dyDescent="0.4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8"/>
      <c r="Z53" s="128"/>
      <c r="AA53" s="128"/>
      <c r="AB53" s="128"/>
    </row>
    <row r="54" spans="1:28" ht="18.75" customHeight="1" x14ac:dyDescent="0.4">
      <c r="A54" s="73" t="s">
        <v>52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8" t="s">
        <v>6</v>
      </c>
      <c r="Z54" s="8"/>
      <c r="AA54" s="8"/>
      <c r="AB54" s="8"/>
    </row>
    <row r="55" spans="1:28" ht="18.75" customHeight="1" x14ac:dyDescent="0.4">
      <c r="A55" s="73" t="s">
        <v>53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8" t="s">
        <v>7</v>
      </c>
      <c r="Z55" s="8"/>
      <c r="AA55" s="8"/>
      <c r="AB55" s="8"/>
    </row>
    <row r="56" spans="1:28" ht="18.75" customHeight="1" x14ac:dyDescent="0.4">
      <c r="A56" s="73" t="s">
        <v>54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8" t="s">
        <v>8</v>
      </c>
      <c r="Z56" s="8"/>
      <c r="AA56" s="8"/>
      <c r="AB56" s="8"/>
    </row>
    <row r="57" spans="1:28" ht="18.75" customHeight="1" x14ac:dyDescent="0.4">
      <c r="A57" s="125" t="s">
        <v>56</v>
      </c>
      <c r="B57" s="125"/>
      <c r="C57" s="126" t="s">
        <v>57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</row>
    <row r="58" spans="1:28" ht="18.75" customHeight="1" x14ac:dyDescent="0.4"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</row>
    <row r="59" spans="1:28" ht="18.75" customHeight="1" x14ac:dyDescent="0.4"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</row>
    <row r="60" spans="1:28" ht="18.75" customHeight="1" x14ac:dyDescent="0.4"/>
    <row r="61" spans="1:28" ht="18.75" customHeight="1" x14ac:dyDescent="0.4">
      <c r="A61" s="6" t="s">
        <v>58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8.75" customHeight="1" x14ac:dyDescent="0.4">
      <c r="A62" s="7" t="s">
        <v>59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8.75" customHeight="1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8.75" customHeight="1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8.7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.7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.75" customHeight="1" x14ac:dyDescent="0.4"/>
    <row r="68" spans="1:28" ht="18.75" customHeight="1" x14ac:dyDescent="0.4"/>
    <row r="69" spans="1:28" ht="18.75" customHeight="1" x14ac:dyDescent="0.4"/>
    <row r="70" spans="1:28" ht="18.75" customHeight="1" x14ac:dyDescent="0.4"/>
    <row r="71" spans="1:28" ht="18.75" customHeight="1" x14ac:dyDescent="0.4"/>
    <row r="72" spans="1:28" ht="18.75" customHeight="1" x14ac:dyDescent="0.4"/>
    <row r="73" spans="1:28" ht="18.75" customHeight="1" x14ac:dyDescent="0.4"/>
    <row r="74" spans="1:28" ht="18.75" customHeight="1" x14ac:dyDescent="0.4"/>
    <row r="75" spans="1:28" ht="18.75" customHeight="1" x14ac:dyDescent="0.4"/>
    <row r="76" spans="1:28" ht="18.75" customHeight="1" x14ac:dyDescent="0.4"/>
    <row r="77" spans="1:28" ht="18.75" customHeight="1" x14ac:dyDescent="0.4"/>
    <row r="78" spans="1:28" ht="18.75" customHeight="1" x14ac:dyDescent="0.4"/>
    <row r="79" spans="1:28" ht="18.75" customHeight="1" x14ac:dyDescent="0.4"/>
    <row r="80" spans="1:28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</sheetData>
  <sheetProtection algorithmName="SHA-512" hashValue="XwVYE9ourNWQQYI90q0cGjCYyIE/cmR7UVpBx4eO0m+gVpGych47VqCeHx0bQBHStSzxSHkkdPPpoFlIQxr7jQ==" saltValue="f3pOnsqBt0iwhv3OYUbjWQ==" spinCount="100000" sheet="1" objects="1" scenarios="1"/>
  <mergeCells count="159">
    <mergeCell ref="A57:B57"/>
    <mergeCell ref="C57:AB59"/>
    <mergeCell ref="A54:X54"/>
    <mergeCell ref="A55:X55"/>
    <mergeCell ref="A56:X56"/>
    <mergeCell ref="A46:AB47"/>
    <mergeCell ref="A50:AB51"/>
    <mergeCell ref="Y52:AB53"/>
    <mergeCell ref="A52:X53"/>
    <mergeCell ref="W34:AB34"/>
    <mergeCell ref="K35:L35"/>
    <mergeCell ref="M35:O35"/>
    <mergeCell ref="P35:S35"/>
    <mergeCell ref="T35:V35"/>
    <mergeCell ref="Y56:AB56"/>
    <mergeCell ref="Y55:AB55"/>
    <mergeCell ref="Y54:AB54"/>
    <mergeCell ref="A45:AB45"/>
    <mergeCell ref="A49:AB49"/>
    <mergeCell ref="K29:M29"/>
    <mergeCell ref="N29:O29"/>
    <mergeCell ref="P29:S29"/>
    <mergeCell ref="T29:V29"/>
    <mergeCell ref="W29:AB29"/>
    <mergeCell ref="X41:AB41"/>
    <mergeCell ref="P41:W41"/>
    <mergeCell ref="A43:AB43"/>
    <mergeCell ref="K21:V21"/>
    <mergeCell ref="K26:V26"/>
    <mergeCell ref="K37:V37"/>
    <mergeCell ref="V39:AB40"/>
    <mergeCell ref="L39:U40"/>
    <mergeCell ref="A39:K40"/>
    <mergeCell ref="K36:O36"/>
    <mergeCell ref="P36:S36"/>
    <mergeCell ref="T36:V36"/>
    <mergeCell ref="W36:AB36"/>
    <mergeCell ref="W37:X37"/>
    <mergeCell ref="Y37:AB37"/>
    <mergeCell ref="K34:M34"/>
    <mergeCell ref="N34:O34"/>
    <mergeCell ref="P34:S34"/>
    <mergeCell ref="T34:V34"/>
    <mergeCell ref="T18:X18"/>
    <mergeCell ref="T23:X23"/>
    <mergeCell ref="Y23:AB23"/>
    <mergeCell ref="Y21:AB21"/>
    <mergeCell ref="W21:X21"/>
    <mergeCell ref="T19:V19"/>
    <mergeCell ref="T20:V20"/>
    <mergeCell ref="T24:V24"/>
    <mergeCell ref="W24:AB24"/>
    <mergeCell ref="A16:AB16"/>
    <mergeCell ref="A19:D19"/>
    <mergeCell ref="A20:D20"/>
    <mergeCell ref="A24:D24"/>
    <mergeCell ref="A25:D25"/>
    <mergeCell ref="A29:D29"/>
    <mergeCell ref="E24:J25"/>
    <mergeCell ref="E19:J20"/>
    <mergeCell ref="A14:R14"/>
    <mergeCell ref="A15:R15"/>
    <mergeCell ref="S14:X14"/>
    <mergeCell ref="K24:M24"/>
    <mergeCell ref="N24:O24"/>
    <mergeCell ref="P24:S24"/>
    <mergeCell ref="K25:L25"/>
    <mergeCell ref="M25:O25"/>
    <mergeCell ref="P25:S25"/>
    <mergeCell ref="P20:S20"/>
    <mergeCell ref="P19:S19"/>
    <mergeCell ref="K19:M19"/>
    <mergeCell ref="N19:O19"/>
    <mergeCell ref="W26:X26"/>
    <mergeCell ref="Y26:AB26"/>
    <mergeCell ref="Y18:AB18"/>
    <mergeCell ref="W19:AB19"/>
    <mergeCell ref="W20:AB20"/>
    <mergeCell ref="K20:L20"/>
    <mergeCell ref="M20:O20"/>
    <mergeCell ref="A30:D30"/>
    <mergeCell ref="A34:D34"/>
    <mergeCell ref="A35:D36"/>
    <mergeCell ref="E29:J30"/>
    <mergeCell ref="E34:J34"/>
    <mergeCell ref="E35:J35"/>
    <mergeCell ref="E36:J36"/>
    <mergeCell ref="T25:V25"/>
    <mergeCell ref="W25:AB25"/>
    <mergeCell ref="W35:AB35"/>
    <mergeCell ref="P30:S30"/>
    <mergeCell ref="T30:V30"/>
    <mergeCell ref="W30:AB30"/>
    <mergeCell ref="W31:X31"/>
    <mergeCell ref="Y31:AB31"/>
    <mergeCell ref="K30:O30"/>
    <mergeCell ref="T28:X28"/>
    <mergeCell ref="Y28:AB28"/>
    <mergeCell ref="T33:X33"/>
    <mergeCell ref="Y33:AB33"/>
    <mergeCell ref="S15:X15"/>
    <mergeCell ref="Y11:Z11"/>
    <mergeCell ref="Y12:Z12"/>
    <mergeCell ref="Y13:Z13"/>
    <mergeCell ref="AA9:AB9"/>
    <mergeCell ref="AA10:AB10"/>
    <mergeCell ref="AA11:AB11"/>
    <mergeCell ref="AA12:AB12"/>
    <mergeCell ref="AA13:AB13"/>
    <mergeCell ref="Y14:Z15"/>
    <mergeCell ref="AA14:AB15"/>
    <mergeCell ref="A3:AB5"/>
    <mergeCell ref="A1:AB2"/>
    <mergeCell ref="A6:C7"/>
    <mergeCell ref="D6:F6"/>
    <mergeCell ref="D7:F7"/>
    <mergeCell ref="D12:F12"/>
    <mergeCell ref="D13:F13"/>
    <mergeCell ref="G6:L7"/>
    <mergeCell ref="G8:L8"/>
    <mergeCell ref="G9:L9"/>
    <mergeCell ref="G10:L10"/>
    <mergeCell ref="G11:L11"/>
    <mergeCell ref="G12:L12"/>
    <mergeCell ref="G13:L13"/>
    <mergeCell ref="D8:F8"/>
    <mergeCell ref="D9:F9"/>
    <mergeCell ref="D10:F10"/>
    <mergeCell ref="D11:F11"/>
    <mergeCell ref="Y8:Z8"/>
    <mergeCell ref="Y6:Z6"/>
    <mergeCell ref="Y7:Z7"/>
    <mergeCell ref="AA8:AB8"/>
    <mergeCell ref="Y9:Z9"/>
    <mergeCell ref="Y10:Z10"/>
    <mergeCell ref="A61:AB61"/>
    <mergeCell ref="A62:AB64"/>
    <mergeCell ref="A13:C13"/>
    <mergeCell ref="A12:C12"/>
    <mergeCell ref="A11:C11"/>
    <mergeCell ref="A10:C10"/>
    <mergeCell ref="A8:C8"/>
    <mergeCell ref="A9:C9"/>
    <mergeCell ref="AA6:AB7"/>
    <mergeCell ref="M12:R12"/>
    <mergeCell ref="M13:R13"/>
    <mergeCell ref="S6:X6"/>
    <mergeCell ref="S7:X7"/>
    <mergeCell ref="S8:X8"/>
    <mergeCell ref="S9:X9"/>
    <mergeCell ref="S10:X10"/>
    <mergeCell ref="S11:X11"/>
    <mergeCell ref="S12:X12"/>
    <mergeCell ref="S13:X13"/>
    <mergeCell ref="M6:R7"/>
    <mergeCell ref="M8:R8"/>
    <mergeCell ref="M9:R9"/>
    <mergeCell ref="M10:R10"/>
    <mergeCell ref="M11:R11"/>
  </mergeCells>
  <phoneticPr fontId="3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国保税税額試算表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kokuho05</dc:creator>
  <cp:lastModifiedBy>嶋田篤嗣</cp:lastModifiedBy>
  <cp:lastPrinted>2026-04-07T00:04:15Z</cp:lastPrinted>
  <dcterms:created xsi:type="dcterms:W3CDTF">2022-07-20T09:57:26Z</dcterms:created>
  <dcterms:modified xsi:type="dcterms:W3CDTF">2026-04-07T00:50:34Z</dcterms:modified>
</cp:coreProperties>
</file>